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ll\Desktop\IA Freelance work\Level 2\"/>
    </mc:Choice>
  </mc:AlternateContent>
  <bookViews>
    <workbookView xWindow="0" yWindow="0" windowWidth="5976" windowHeight="1752"/>
  </bookViews>
  <sheets>
    <sheet name="Sheet1" sheetId="2" r:id="rId1"/>
    <sheet name="Historicals"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5" i="1" l="1"/>
  <c r="F176" i="1" s="1"/>
  <c r="C175" i="1"/>
  <c r="C176" i="1" s="1"/>
  <c r="I172" i="1"/>
  <c r="I175" i="1" s="1"/>
  <c r="I176" i="1" s="1"/>
  <c r="H172" i="1"/>
  <c r="H175" i="1" s="1"/>
  <c r="H176" i="1" s="1"/>
  <c r="G172" i="1"/>
  <c r="G175" i="1" s="1"/>
  <c r="G176" i="1" s="1"/>
  <c r="F172" i="1"/>
  <c r="E172" i="1"/>
  <c r="E175" i="1" s="1"/>
  <c r="E176" i="1" s="1"/>
  <c r="D172" i="1"/>
  <c r="D175" i="1" s="1"/>
  <c r="D176" i="1" s="1"/>
  <c r="C172" i="1"/>
  <c r="B172" i="1"/>
  <c r="B175" i="1" s="1"/>
  <c r="B176" i="1" s="1"/>
  <c r="H163" i="1"/>
  <c r="H164" i="1" s="1"/>
  <c r="H165" i="1" s="1"/>
  <c r="B163" i="1"/>
  <c r="I163" i="1"/>
  <c r="I164" i="1"/>
  <c r="I165" i="1" s="1"/>
  <c r="I161" i="1"/>
  <c r="H161" i="1"/>
  <c r="G161" i="1"/>
  <c r="G163" i="1" s="1"/>
  <c r="F161" i="1"/>
  <c r="F163" i="1" s="1"/>
  <c r="E161" i="1"/>
  <c r="E163" i="1" s="1"/>
  <c r="D161" i="1"/>
  <c r="D163" i="1" s="1"/>
  <c r="C161" i="1"/>
  <c r="C163" i="1" s="1"/>
  <c r="B161" i="1"/>
  <c r="B164" i="1" s="1"/>
  <c r="B165" i="1" s="1"/>
  <c r="H125" i="1"/>
  <c r="I125" i="1"/>
  <c r="H154" i="1"/>
  <c r="E154" i="1"/>
  <c r="C154" i="1"/>
  <c r="I150" i="1"/>
  <c r="I153" i="1" s="1"/>
  <c r="I154" i="1" s="1"/>
  <c r="H150" i="1"/>
  <c r="H153" i="1" s="1"/>
  <c r="G150" i="1"/>
  <c r="G153" i="1" s="1"/>
  <c r="G154" i="1" s="1"/>
  <c r="F150" i="1"/>
  <c r="F153" i="1" s="1"/>
  <c r="F154" i="1" s="1"/>
  <c r="E150" i="1"/>
  <c r="E153" i="1" s="1"/>
  <c r="D150" i="1"/>
  <c r="D153" i="1" s="1"/>
  <c r="D154" i="1" s="1"/>
  <c r="C150" i="1"/>
  <c r="C153" i="1" s="1"/>
  <c r="B150" i="1"/>
  <c r="B153" i="1" s="1"/>
  <c r="B154" i="1" s="1"/>
  <c r="C164" i="1" l="1"/>
  <c r="C165" i="1" s="1"/>
  <c r="D164" i="1"/>
  <c r="D165" i="1" s="1"/>
  <c r="G164" i="1"/>
  <c r="G165" i="1" s="1"/>
  <c r="E164" i="1"/>
  <c r="E165" i="1" s="1"/>
  <c r="F164" i="1"/>
  <c r="F165" i="1" s="1"/>
  <c r="I119" i="1"/>
  <c r="H119" i="1"/>
  <c r="G119" i="1"/>
  <c r="F119" i="1"/>
  <c r="E119" i="1"/>
  <c r="D119" i="1"/>
  <c r="C119" i="1"/>
  <c r="B119" i="1"/>
  <c r="I115" i="1"/>
  <c r="H115" i="1"/>
  <c r="G115" i="1"/>
  <c r="F115" i="1"/>
  <c r="E115" i="1"/>
  <c r="D115" i="1"/>
  <c r="C115" i="1"/>
  <c r="B115" i="1"/>
  <c r="I111" i="1"/>
  <c r="H111" i="1"/>
  <c r="G111" i="1"/>
  <c r="F111" i="1"/>
  <c r="E111" i="1"/>
  <c r="D111" i="1"/>
  <c r="C111" i="1"/>
  <c r="B111" i="1"/>
  <c r="H107" i="1"/>
  <c r="G107" i="1"/>
  <c r="F107" i="1"/>
  <c r="E107" i="1"/>
  <c r="D107" i="1"/>
  <c r="C107" i="1"/>
  <c r="B107" i="1"/>
  <c r="I107" i="1"/>
  <c r="I139" i="1"/>
  <c r="I142" i="1" s="1"/>
  <c r="H139" i="1"/>
  <c r="H142" i="1" s="1"/>
  <c r="G139" i="1"/>
  <c r="G142" i="1" s="1"/>
  <c r="F139" i="1"/>
  <c r="F142" i="1" s="1"/>
  <c r="E139" i="1"/>
  <c r="E142" i="1" s="1"/>
  <c r="D139" i="1"/>
  <c r="D142" i="1" s="1"/>
  <c r="C139" i="1"/>
  <c r="C142" i="1" s="1"/>
  <c r="B139" i="1"/>
  <c r="B142" i="1" s="1"/>
  <c r="H124" i="1" l="1"/>
  <c r="H131" i="1" s="1"/>
  <c r="H132" i="1" s="1"/>
  <c r="C124" i="1"/>
  <c r="I124" i="1"/>
  <c r="E124" i="1"/>
  <c r="F124" i="1"/>
  <c r="D124" i="1"/>
  <c r="B124" i="1"/>
  <c r="B131" i="1" s="1"/>
  <c r="G124" i="1"/>
  <c r="E131" i="1" l="1"/>
  <c r="E132" i="1" s="1"/>
  <c r="G131" i="1"/>
  <c r="G132" i="1" s="1"/>
  <c r="D132" i="1"/>
  <c r="D131" i="1"/>
  <c r="F131" i="1"/>
  <c r="F132" i="1" s="1"/>
  <c r="B132" i="1"/>
  <c r="I131" i="1"/>
  <c r="C131" i="1"/>
  <c r="C132" i="1" s="1"/>
  <c r="G97" i="1"/>
  <c r="F97" i="1"/>
  <c r="E97" i="1"/>
  <c r="D97" i="1"/>
  <c r="C97" i="1"/>
  <c r="B97" i="1"/>
  <c r="H92" i="1"/>
  <c r="G92" i="1"/>
  <c r="F92" i="1"/>
  <c r="E92" i="1"/>
  <c r="D92" i="1"/>
  <c r="C92" i="1"/>
  <c r="B92" i="1"/>
  <c r="I92" i="1"/>
  <c r="H83" i="1"/>
  <c r="G83" i="1"/>
  <c r="F83" i="1"/>
  <c r="E83" i="1"/>
  <c r="D83" i="1"/>
  <c r="C83" i="1"/>
  <c r="B83" i="1"/>
  <c r="I83" i="1"/>
  <c r="G76" i="1"/>
  <c r="F76" i="1"/>
  <c r="E76" i="1"/>
  <c r="C76" i="1"/>
  <c r="B76" i="1"/>
  <c r="D76" i="1"/>
  <c r="H58" i="1"/>
  <c r="G58" i="1"/>
  <c r="F58" i="1"/>
  <c r="E58" i="1"/>
  <c r="D58" i="1"/>
  <c r="C58" i="1"/>
  <c r="B58" i="1"/>
  <c r="I58" i="1"/>
  <c r="H45" i="1"/>
  <c r="H59" i="1" s="1"/>
  <c r="G45" i="1"/>
  <c r="G59" i="1" s="1"/>
  <c r="F45" i="1"/>
  <c r="F59" i="1" s="1"/>
  <c r="E45" i="1"/>
  <c r="E59" i="1" s="1"/>
  <c r="D45" i="1"/>
  <c r="D59" i="1" s="1"/>
  <c r="C45" i="1"/>
  <c r="C59" i="1" s="1"/>
  <c r="B45" i="1"/>
  <c r="B59" i="1" s="1"/>
  <c r="I45" i="1"/>
  <c r="H30" i="1"/>
  <c r="H36" i="1" s="1"/>
  <c r="G30" i="1"/>
  <c r="G36" i="1" s="1"/>
  <c r="F30" i="1"/>
  <c r="F36" i="1" s="1"/>
  <c r="E30" i="1"/>
  <c r="E36" i="1" s="1"/>
  <c r="D30" i="1"/>
  <c r="D36" i="1" s="1"/>
  <c r="C30" i="1"/>
  <c r="C36" i="1" s="1"/>
  <c r="B30" i="1"/>
  <c r="B36" i="1" s="1"/>
  <c r="I30" i="1"/>
  <c r="I36" i="1" s="1"/>
  <c r="H7" i="1"/>
  <c r="G7" i="1"/>
  <c r="F7" i="1"/>
  <c r="E7" i="1"/>
  <c r="D7" i="1"/>
  <c r="C7" i="1"/>
  <c r="B7" i="1"/>
  <c r="I7" i="1"/>
  <c r="H4" i="1"/>
  <c r="H10" i="1" s="1"/>
  <c r="G4" i="1"/>
  <c r="F4" i="1"/>
  <c r="F10" i="1" s="1"/>
  <c r="E4" i="1"/>
  <c r="E10" i="1" s="1"/>
  <c r="D4" i="1"/>
  <c r="D10" i="1" s="1"/>
  <c r="C4" i="1"/>
  <c r="C10" i="1" s="1"/>
  <c r="B4" i="1"/>
  <c r="B10" i="1" s="1"/>
  <c r="I4" i="1"/>
  <c r="I10" i="1" s="1"/>
  <c r="E12" i="1" l="1"/>
  <c r="E20" i="1" s="1"/>
  <c r="E143" i="1"/>
  <c r="F12" i="1"/>
  <c r="F20" i="1" s="1"/>
  <c r="F143" i="1"/>
  <c r="H12" i="1"/>
  <c r="H20" i="1" s="1"/>
  <c r="H143" i="1"/>
  <c r="I12" i="1"/>
  <c r="I20" i="1" s="1"/>
  <c r="I143" i="1"/>
  <c r="B12" i="1"/>
  <c r="B20" i="1" s="1"/>
  <c r="B143" i="1"/>
  <c r="C12" i="1"/>
  <c r="C20" i="1" s="1"/>
  <c r="C143" i="1"/>
  <c r="D12" i="1"/>
  <c r="D20" i="1" s="1"/>
  <c r="D143" i="1"/>
  <c r="E94" i="1"/>
  <c r="D94" i="1"/>
  <c r="C94" i="1"/>
  <c r="B94" i="1"/>
  <c r="F94" i="1"/>
  <c r="G94" i="1"/>
  <c r="H64" i="1"/>
  <c r="H76" i="1" s="1"/>
  <c r="H94" i="1" s="1"/>
  <c r="H96" i="1" s="1"/>
  <c r="B60" i="1"/>
  <c r="E60" i="1"/>
  <c r="F60" i="1"/>
  <c r="G10" i="1"/>
  <c r="I59" i="1"/>
  <c r="I60" i="1" s="1"/>
  <c r="G60" i="1"/>
  <c r="H60" i="1"/>
  <c r="C60" i="1"/>
  <c r="D60" i="1"/>
  <c r="I64" i="1" l="1"/>
  <c r="I76" i="1" s="1"/>
  <c r="I94" i="1" s="1"/>
  <c r="G12" i="1"/>
  <c r="G20" i="1" s="1"/>
  <c r="G143" i="1"/>
  <c r="I95" i="1"/>
  <c r="I96" i="1" s="1"/>
  <c r="I97" i="1" s="1"/>
  <c r="H97" i="1"/>
  <c r="H1" i="1" l="1"/>
  <c r="G1" i="1" s="1"/>
  <c r="F1" i="1" s="1"/>
  <c r="E1" i="1" s="1"/>
  <c r="D1" i="1" s="1"/>
  <c r="C1" i="1" s="1"/>
  <c r="B1" i="1" s="1"/>
</calcChain>
</file>

<file path=xl/comments1.xml><?xml version="1.0" encoding="utf-8"?>
<comments xmlns="http://schemas.openxmlformats.org/spreadsheetml/2006/main">
  <authors>
    <author>Dell</author>
  </authors>
  <commentList>
    <comment ref="A163" authorId="0" shapeId="0">
      <text>
        <r>
          <rPr>
            <b/>
            <sz val="9"/>
            <color indexed="81"/>
            <rFont val="Tahoma"/>
            <family val="2"/>
          </rPr>
          <t>Dell:</t>
        </r>
        <r>
          <rPr>
            <sz val="9"/>
            <color indexed="81"/>
            <rFont val="Tahoma"/>
            <family val="2"/>
          </rPr>
          <t xml:space="preserve">
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<sst xmlns="http://schemas.openxmlformats.org/spreadsheetml/2006/main" count="208" uniqueCount="135">
  <si>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</si>
  <si>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</si>
  <si>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</si>
  <si>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</si>
  <si>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</si>
  <si>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</si>
  <si>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</si>
  <si>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</si>
  <si>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</si>
  <si>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</si>
  <si>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</si>
  <si>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</si>
  <si>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</si>
  <si>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</si>
  <si>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</si>
  <si>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</si>
  <si>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</si>
  <si>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</si>
  <si>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</si>
  <si>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</si>
  <si>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Notes</t>
  </si>
  <si>
    <t>If there are new line items mentioned in the older reports, feel free to insert new rows for them, however ensure that these rows are taken in to account for the formulas</t>
  </si>
  <si>
    <t>Instructions</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</si>
  <si>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</si>
  <si>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</si>
  <si>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</si>
  <si>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</si>
  <si>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</si>
  <si>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</si>
  <si>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</si>
  <si>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</si>
  <si>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</si>
  <si>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</si>
  <si>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</si>
  <si>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</si>
  <si>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</si>
  <si>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</si>
  <si>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</si>
  <si>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</si>
  <si>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</si>
  <si>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</si>
  <si>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</si>
  <si>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</si>
  <si>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</si>
  <si>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</si>
  <si>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</si>
  <si>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</si>
  <si>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</si>
  <si>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</si>
  <si>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</si>
  <si>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</si>
  <si>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</si>
  <si>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</si>
  <si>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</si>
  <si>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</si>
  <si>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</si>
  <si>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</si>
  <si>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</si>
  <si>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</si>
  <si>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</si>
  <si>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</si>
  <si>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</si>
  <si>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</si>
  <si>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</si>
  <si>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</si>
  <si>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</si>
  <si>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</si>
  <si>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</si>
  <si>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</si>
  <si>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</si>
  <si>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</si>
  <si>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</si>
  <si>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</si>
  <si>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</si>
  <si>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</si>
  <si>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</si>
  <si>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</si>
  <si>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</si>
  <si>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</si>
  <si>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</si>
  <si>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</si>
  <si>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</si>
  <si>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</si>
  <si>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</si>
  <si>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</si>
  <si>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</si>
  <si>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</si>
  <si>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</si>
  <si>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</si>
  <si>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</si>
  <si>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</si>
  <si>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</si>
  <si>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</si>
  <si>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</si>
  <si>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</si>
  <si>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</si>
  <si>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</si>
  <si>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</si>
  <si>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</si>
  <si>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</si>
  <si>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</si>
  <si>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</si>
  <si>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</si>
  <si>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</si>
  <si>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</si>
  <si>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</si>
  <si>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</si>
  <si>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</si>
  <si>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</si>
  <si>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</si>
  <si>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</si>
  <si>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</si>
  <si>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</si>
  <si>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</si>
  <si>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</si>
  <si>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</si>
  <si>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</si>
  <si>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</si>
  <si>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</si>
  <si>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PROPERTY, PLANT AND EQUIPMENT, NET</t>
  </si>
  <si>
    <t>Asia Pacific &amp; Latin America(1)</t>
  </si>
  <si>
    <t>Total NIKE Brand</t>
  </si>
  <si>
    <t>TOTAL PROPERTY, PLANT AND EQUIPMENT, NET</t>
  </si>
  <si>
    <t>Other</t>
  </si>
  <si>
    <t>ADDITIONS TO PROPERTY, PLANT AND EQUIPMENT</t>
  </si>
  <si>
    <t>TOTAL ADDITIONS TO PROPERTY, PLANT AND EQUIPMENT</t>
  </si>
  <si>
    <t>DEPRECIATION</t>
  </si>
  <si>
    <t>TOTAL DEPRECIATION</t>
  </si>
  <si>
    <t>Revenue Drivers</t>
  </si>
  <si>
    <t>This would allow us to rearrange and summarize data in a manner that allows us to analyze historical trends and industry metrics based on which we would be forecasting the future trends.</t>
  </si>
  <si>
    <t>Fill in additional schedules and breakdowns following the examples</t>
  </si>
  <si>
    <t>Complete the segmental revenue breakdowns in the Income Statements Sheet in accordance to the example provided with all the calculations</t>
  </si>
  <si>
    <t>Up on the completion of the historical in the company reported format, we now move on to understanding the components that drive the company's segmental revenues  and cost line items.</t>
  </si>
  <si>
    <t>Organic revenue growth</t>
  </si>
  <si>
    <t>Submission time is 4 days from the day the task was given to you</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</si>
</sst>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_);_(* \(#,##0.00\);_(* &quot;-&quot;??_);_(@_)"/>
    <numFmt numFmtId="165" formatCode="_(* #,##0_);_(* \(#,##0\);_(* &quot;-&quot;??_);_(@_)"/>
    <numFmt numFmtId="166"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sz val="9"/>
      <color indexed="81"/>
      <name val="Tahoma"/>
      <family val="2"/>
    </font>
    <font>
      <b/>
      <sz val="9"/>
      <color indexed="81"/>
      <name val="Tahoma"/>
      <family val="2"/>
    </font>
    <font>
      <i/>
      <sz val="10"/>
      <color theme="1"/>
      <name val="Calibri"/>
      <family val="2"/>
      <scheme val="minor"/>
    </font>
    <font>
      <b/>
      <i/>
      <sz val="10"/>
      <color theme="1"/>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4">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165" fontId="2" fillId="0" borderId="1" xfId="1" applyNumberFormat="1" applyFont="1" applyBorder="1"/>
    <xf numFmtId="0" fontId="2" fillId="0" borderId="2" xfId="0" applyFont="1" applyBorder="1"/>
    <xf numFmtId="165" fontId="2" fillId="0" borderId="2" xfId="1" applyNumberFormat="1" applyFont="1" applyBorder="1"/>
    <xf numFmtId="3" fontId="0" fillId="0" borderId="0" xfId="0" applyNumberFormat="1"/>
    <xf numFmtId="165"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165" fontId="5" fillId="0" borderId="0" xfId="0" applyNumberFormat="1" applyFont="1"/>
    <xf numFmtId="0" fontId="2" fillId="3"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right"/>
    </xf>
    <xf numFmtId="0" fontId="0" fillId="0" borderId="0" xfId="0" applyFont="1"/>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0" fontId="0" fillId="0" borderId="0" xfId="0" applyAlignment="1">
      <alignment horizontal="left" wrapText="1" indent="1"/>
    </xf>
    <xf numFmtId="165" fontId="0" fillId="0" borderId="1" xfId="1" applyNumberFormat="1" applyFont="1" applyBorder="1"/>
    <xf numFmtId="0" fontId="0" fillId="0" borderId="0" xfId="0" applyFont="1" applyAlignment="1">
      <alignment wrapText="1"/>
    </xf>
    <xf numFmtId="0" fontId="0" fillId="0" borderId="1" xfId="0" applyFont="1" applyBorder="1" applyAlignment="1">
      <alignment horizontal="left" indent="1"/>
    </xf>
    <xf numFmtId="0" fontId="2" fillId="0" borderId="0" xfId="0" applyFont="1" applyBorder="1"/>
    <xf numFmtId="0" fontId="0" fillId="0" borderId="3" xfId="0" applyBorder="1"/>
    <xf numFmtId="165" fontId="0" fillId="0" borderId="3" xfId="1" applyNumberFormat="1" applyFont="1" applyBorder="1"/>
    <xf numFmtId="0" fontId="2" fillId="0" borderId="4" xfId="0" applyFont="1" applyBorder="1" applyAlignment="1">
      <alignment horizontal="left"/>
    </xf>
    <xf numFmtId="165" fontId="2" fillId="0" borderId="4" xfId="1" applyNumberFormat="1" applyFont="1" applyBorder="1"/>
    <xf numFmtId="0" fontId="2" fillId="0" borderId="4" xfId="0" applyFont="1" applyBorder="1"/>
    <xf numFmtId="0" fontId="2" fillId="0" borderId="0" xfId="0" applyFont="1" applyAlignment="1">
      <alignment horizontal="left"/>
    </xf>
    <xf numFmtId="0" fontId="11" fillId="0" borderId="0" xfId="0" applyFont="1" applyAlignment="1">
      <alignment horizontal="left" indent="1"/>
    </xf>
    <xf numFmtId="166" fontId="11" fillId="0" borderId="0" xfId="2" applyNumberFormat="1" applyFont="1"/>
    <xf numFmtId="0" fontId="11" fillId="0" borderId="0" xfId="0" applyFont="1" applyAlignment="1">
      <alignment horizontal="left" indent="2"/>
    </xf>
    <xf numFmtId="0" fontId="12" fillId="0" borderId="2" xfId="0" applyFont="1" applyBorder="1"/>
    <xf numFmtId="0" fontId="12" fillId="0" borderId="0" xfId="0" applyFont="1" applyAlignment="1">
      <alignment horizontal="left" indent="1"/>
    </xf>
    <xf numFmtId="166" fontId="12" fillId="0" borderId="0" xfId="2" applyNumberFormat="1" applyFont="1"/>
    <xf numFmtId="0" fontId="11" fillId="0" borderId="1" xfId="0" applyFont="1" applyBorder="1"/>
    <xf numFmtId="166" fontId="12" fillId="0" borderId="2" xfId="2" applyNumberFormat="1" applyFont="1" applyBorder="1"/>
    <xf numFmtId="166" fontId="12" fillId="0" borderId="1" xfId="2" applyNumberFormat="1" applyFont="1" applyBorder="1"/>
    <xf numFmtId="0" fontId="0" fillId="0" borderId="0" xfId="0" applyAlignment="1">
      <alignment horizontal="left" wrapText="1"/>
    </xf>
    <xf numFmtId="0" fontId="0" fillId="0" borderId="0" xfId="0" applyAlignment="1">
      <alignment horizontal="left" wrapText="1"/>
    </xf>
    <xf numFmtId="0" fontId="0" fillId="0" borderId="0" xfId="0" applyFont="1" applyAlignment="1">
      <alignment wrapText="1"/>
    </xf>
  </cellXfs>
  <cellStyles count="4">
    <cellStyle name="Comma" xfId="1" builtinId="3"/>
    <cellStyle name="Comma 2" xf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7216140</xdr:colOff>
      <xdr:row>11</xdr:row>
      <xdr:rowOff>83820</xdr:rowOff>
    </xdr:from>
    <xdr:to>
      <xdr:col>3</xdr:col>
      <xdr:colOff>464820</xdr:colOff>
      <xdr:row>21</xdr:row>
      <xdr:rowOff>129540</xdr:rowOff>
    </xdr:to>
    <xdr:grpSp>
      <xdr:nvGrpSpPr>
        <xdr:cNvPr id="14" name="Group 13"/>
        <xdr:cNvGrpSpPr/>
      </xdr:nvGrpSpPr>
      <xdr:grpSpPr>
        <a:xfrm>
          <a:off x="7216140" y="2324100"/>
          <a:ext cx="6545580" cy="1874520"/>
          <a:chOff x="487680" y="2049780"/>
          <a:chExt cx="6545580" cy="1874520"/>
        </a:xfrm>
      </xdr:grpSpPr>
      <xdr:sp macro="" textlink="">
        <xdr:nvSpPr>
          <xdr:cNvPr id="4" name="TextBox 3"/>
          <xdr:cNvSpPr txBox="1"/>
        </xdr:nvSpPr>
        <xdr:spPr>
          <a:xfrm>
            <a:off x="4061460" y="325374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Organic growth rate</a:t>
            </a:r>
            <a:r>
              <a:rPr lang="en-US" sz="1100" baseline="0"/>
              <a:t> %</a:t>
            </a:r>
            <a:endParaRPr lang="en-US" sz="1100"/>
          </a:p>
        </xdr:txBody>
      </xdr:sp>
      <xdr:sp macro="" textlink="">
        <xdr:nvSpPr>
          <xdr:cNvPr id="5" name="TextBox 4"/>
          <xdr:cNvSpPr txBox="1"/>
        </xdr:nvSpPr>
        <xdr:spPr>
          <a:xfrm>
            <a:off x="5943600" y="328422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Currency exchange impact</a:t>
            </a:r>
            <a:r>
              <a:rPr lang="en-US" sz="1100" baseline="0"/>
              <a:t> %</a:t>
            </a:r>
            <a:endParaRPr lang="en-US" sz="1100"/>
          </a:p>
        </xdr:txBody>
      </xdr:sp>
      <xdr:sp macro="" textlink="">
        <xdr:nvSpPr>
          <xdr:cNvPr id="6" name="TextBox 5"/>
          <xdr:cNvSpPr txBox="1"/>
        </xdr:nvSpPr>
        <xdr:spPr>
          <a:xfrm>
            <a:off x="4937760" y="20878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revenue growth rate %</a:t>
            </a:r>
          </a:p>
        </xdr:txBody>
      </xdr:sp>
      <xdr:sp macro="" textlink="">
        <xdr:nvSpPr>
          <xdr:cNvPr id="7" name="TextBox 6"/>
          <xdr:cNvSpPr txBox="1"/>
        </xdr:nvSpPr>
        <xdr:spPr>
          <a:xfrm>
            <a:off x="2895600" y="209550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Previous</a:t>
            </a:r>
            <a:r>
              <a:rPr lang="en-US" sz="1100" baseline="0"/>
              <a:t> year revenue X (1+ growth rate)</a:t>
            </a:r>
            <a:endParaRPr lang="en-US" sz="1100"/>
          </a:p>
        </xdr:txBody>
      </xdr:sp>
      <xdr:sp macro="" textlink="">
        <xdr:nvSpPr>
          <xdr:cNvPr id="8" name="TextBox 7"/>
          <xdr:cNvSpPr txBox="1"/>
        </xdr:nvSpPr>
        <xdr:spPr>
          <a:xfrm>
            <a:off x="487680" y="20497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Projected revenue</a:t>
            </a:r>
          </a:p>
        </xdr:txBody>
      </xdr:sp>
      <xdr:cxnSp macro="">
        <xdr:nvCxnSpPr>
          <xdr:cNvPr id="10" name="Straight Arrow Connector 9"/>
          <xdr:cNvCxnSpPr/>
        </xdr:nvCxnSpPr>
        <xdr:spPr>
          <a:xfrm>
            <a:off x="1790700" y="230886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xdr:cNvCxnSpPr/>
        </xdr:nvCxnSpPr>
        <xdr:spPr>
          <a:xfrm>
            <a:off x="4023360" y="235458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Right Brace 12"/>
          <xdr:cNvSpPr/>
        </xdr:nvSpPr>
        <xdr:spPr>
          <a:xfrm rot="16200000" flipV="1">
            <a:off x="5337810" y="2343150"/>
            <a:ext cx="361950" cy="1352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434340</xdr:colOff>
      <xdr:row>11</xdr:row>
      <xdr:rowOff>121920</xdr:rowOff>
    </xdr:from>
    <xdr:to>
      <xdr:col>0</xdr:col>
      <xdr:colOff>4472940</xdr:colOff>
      <xdr:row>30</xdr:row>
      <xdr:rowOff>175261</xdr:rowOff>
    </xdr:to>
    <xdr:grpSp>
      <xdr:nvGrpSpPr>
        <xdr:cNvPr id="66" name="Group 65"/>
        <xdr:cNvGrpSpPr/>
      </xdr:nvGrpSpPr>
      <xdr:grpSpPr>
        <a:xfrm>
          <a:off x="434340" y="2362200"/>
          <a:ext cx="4038600" cy="3528061"/>
          <a:chOff x="960120" y="1981200"/>
          <a:chExt cx="4038600" cy="2561469"/>
        </a:xfrm>
      </xdr:grpSpPr>
      <xdr:sp macro="" textlink="">
        <xdr:nvSpPr>
          <xdr:cNvPr id="15" name="TextBox 14"/>
          <xdr:cNvSpPr txBox="1"/>
        </xdr:nvSpPr>
        <xdr:spPr>
          <a:xfrm>
            <a:off x="960120" y="2377440"/>
            <a:ext cx="1569720" cy="1478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Nike</a:t>
            </a:r>
            <a:r>
              <a:rPr lang="en-US" sz="1100" baseline="0"/>
              <a:t> Group:</a:t>
            </a:r>
          </a:p>
          <a:p>
            <a:r>
              <a:rPr lang="en-US" sz="1100" baseline="0"/>
              <a:t>Revenue</a:t>
            </a:r>
          </a:p>
          <a:p>
            <a:r>
              <a:rPr lang="en-US" sz="1100" baseline="0"/>
              <a:t>EBITDA</a:t>
            </a:r>
          </a:p>
          <a:p>
            <a:r>
              <a:rPr lang="en-US" sz="1100" baseline="0"/>
              <a:t>PPE</a:t>
            </a:r>
          </a:p>
          <a:p>
            <a:r>
              <a:rPr lang="en-US" sz="1100" baseline="0"/>
              <a:t>Capex</a:t>
            </a:r>
          </a:p>
          <a:p>
            <a:r>
              <a:rPr lang="en-US" sz="1100" baseline="0"/>
              <a:t>Depreciation &amp; Amortization</a:t>
            </a:r>
          </a:p>
          <a:p>
            <a:r>
              <a:rPr lang="en-US" sz="1100" baseline="0"/>
              <a:t>EBIT</a:t>
            </a:r>
            <a:endParaRPr lang="en-US" sz="1100"/>
          </a:p>
        </xdr:txBody>
      </xdr:sp>
      <xdr:sp macro="" textlink="">
        <xdr:nvSpPr>
          <xdr:cNvPr id="16" name="TextBox 15"/>
          <xdr:cNvSpPr txBox="1"/>
        </xdr:nvSpPr>
        <xdr:spPr>
          <a:xfrm>
            <a:off x="3970020" y="198120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North America</a:t>
            </a:r>
          </a:p>
        </xdr:txBody>
      </xdr:sp>
      <xdr:sp macro="" textlink="">
        <xdr:nvSpPr>
          <xdr:cNvPr id="17" name="TextBox 16"/>
          <xdr:cNvSpPr txBox="1"/>
        </xdr:nvSpPr>
        <xdr:spPr>
          <a:xfrm>
            <a:off x="3970020" y="2415540"/>
            <a:ext cx="10287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Europe, Middle East &amp; Africa</a:t>
            </a:r>
          </a:p>
        </xdr:txBody>
      </xdr:sp>
      <xdr:sp macro="" textlink="">
        <xdr:nvSpPr>
          <xdr:cNvPr id="18" name="TextBox 17"/>
          <xdr:cNvSpPr txBox="1"/>
        </xdr:nvSpPr>
        <xdr:spPr>
          <a:xfrm>
            <a:off x="3970020" y="314706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Greater China</a:t>
            </a:r>
          </a:p>
        </xdr:txBody>
      </xdr:sp>
      <xdr:sp macro="" textlink="">
        <xdr:nvSpPr>
          <xdr:cNvPr id="19" name="TextBox 18"/>
          <xdr:cNvSpPr txBox="1"/>
        </xdr:nvSpPr>
        <xdr:spPr>
          <a:xfrm>
            <a:off x="3954780" y="3681609"/>
            <a:ext cx="102870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Asia Pacific &amp; Latin America</a:t>
            </a:r>
          </a:p>
        </xdr:txBody>
      </xdr:sp>
      <xdr:sp macro="" textlink="">
        <xdr:nvSpPr>
          <xdr:cNvPr id="20" name="TextBox 19"/>
          <xdr:cNvSpPr txBox="1"/>
        </xdr:nvSpPr>
        <xdr:spPr>
          <a:xfrm>
            <a:off x="3954780" y="4283589"/>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Converse</a:t>
            </a:r>
          </a:p>
        </xdr:txBody>
      </xdr:sp>
      <xdr:cxnSp macro="">
        <xdr:nvCxnSpPr>
          <xdr:cNvPr id="22" name="Elbow Connector 21"/>
          <xdr:cNvCxnSpPr/>
        </xdr:nvCxnSpPr>
        <xdr:spPr>
          <a:xfrm flipV="1">
            <a:off x="2586990" y="2133600"/>
            <a:ext cx="1257300" cy="105918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Elbow Connector 22"/>
          <xdr:cNvCxnSpPr/>
        </xdr:nvCxnSpPr>
        <xdr:spPr>
          <a:xfrm flipV="1">
            <a:off x="2602230" y="2720340"/>
            <a:ext cx="1226820" cy="47244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Elbow Connector 25"/>
          <xdr:cNvCxnSpPr/>
        </xdr:nvCxnSpPr>
        <xdr:spPr>
          <a:xfrm>
            <a:off x="2594610" y="3185160"/>
            <a:ext cx="1242060" cy="990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Elbow Connector 29"/>
          <xdr:cNvCxnSpPr/>
        </xdr:nvCxnSpPr>
        <xdr:spPr>
          <a:xfrm>
            <a:off x="2598420" y="3194868"/>
            <a:ext cx="1264920" cy="5486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Elbow Connector 53"/>
          <xdr:cNvCxnSpPr/>
        </xdr:nvCxnSpPr>
        <xdr:spPr>
          <a:xfrm>
            <a:off x="2647950" y="3194868"/>
            <a:ext cx="1165860" cy="10896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4472940</xdr:colOff>
      <xdr:row>8</xdr:row>
      <xdr:rowOff>0</xdr:rowOff>
    </xdr:from>
    <xdr:to>
      <xdr:col>0</xdr:col>
      <xdr:colOff>6233160</xdr:colOff>
      <xdr:row>14</xdr:row>
      <xdr:rowOff>7620</xdr:rowOff>
    </xdr:to>
    <xdr:grpSp>
      <xdr:nvGrpSpPr>
        <xdr:cNvPr id="110" name="Group 109"/>
        <xdr:cNvGrpSpPr/>
      </xdr:nvGrpSpPr>
      <xdr:grpSpPr>
        <a:xfrm>
          <a:off x="4472940" y="1691640"/>
          <a:ext cx="1760220" cy="1104900"/>
          <a:chOff x="4549140" y="2903220"/>
          <a:chExt cx="1760220" cy="1104900"/>
        </a:xfrm>
      </xdr:grpSpPr>
      <xdr:cxnSp macro="">
        <xdr:nvCxnSpPr>
          <xdr:cNvPr id="72" name="Elbow Connector 71"/>
          <xdr:cNvCxnSpPr/>
        </xdr:nvCxnSpPr>
        <xdr:spPr>
          <a:xfrm>
            <a:off x="4549140" y="3649980"/>
            <a:ext cx="708660" cy="2362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nvGrpSpPr>
          <xdr:cNvPr id="91" name="Group 90"/>
          <xdr:cNvGrpSpPr/>
        </xdr:nvGrpSpPr>
        <xdr:grpSpPr>
          <a:xfrm>
            <a:off x="4556760" y="2903220"/>
            <a:ext cx="1752600" cy="1104900"/>
            <a:chOff x="5257800" y="1668780"/>
            <a:chExt cx="1752600" cy="1104900"/>
          </a:xfrm>
        </xdr:grpSpPr>
        <xdr:sp macro="" textlink="">
          <xdr:nvSpPr>
            <xdr:cNvPr id="67" name="TextBox 66"/>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68" name="TextBox 67"/>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69" name="TextBox 68"/>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71" name="Elbow Connector 70"/>
            <xdr:cNvCxnSpPr/>
          </xdr:nvCxnSpPr>
          <xdr:spPr>
            <a:xfrm flipV="1">
              <a:off x="5257800" y="1805940"/>
              <a:ext cx="693420" cy="5943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7" name="Elbow Connector 76"/>
            <xdr:cNvCxnSpPr/>
          </xdr:nvCxnSpPr>
          <xdr:spPr>
            <a:xfrm flipV="1">
              <a:off x="5273040" y="2209800"/>
              <a:ext cx="662940" cy="1981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4480560</xdr:colOff>
      <xdr:row>14</xdr:row>
      <xdr:rowOff>68580</xdr:rowOff>
    </xdr:from>
    <xdr:to>
      <xdr:col>0</xdr:col>
      <xdr:colOff>6278880</xdr:colOff>
      <xdr:row>20</xdr:row>
      <xdr:rowOff>76200</xdr:rowOff>
    </xdr:to>
    <xdr:grpSp>
      <xdr:nvGrpSpPr>
        <xdr:cNvPr id="173" name="Group 172"/>
        <xdr:cNvGrpSpPr/>
      </xdr:nvGrpSpPr>
      <xdr:grpSpPr>
        <a:xfrm>
          <a:off x="4480560" y="2857500"/>
          <a:ext cx="1798320" cy="1104900"/>
          <a:chOff x="4678680" y="3040380"/>
          <a:chExt cx="1798320" cy="1104900"/>
        </a:xfrm>
      </xdr:grpSpPr>
      <xdr:grpSp>
        <xdr:nvGrpSpPr>
          <xdr:cNvPr id="146" name="Group 145"/>
          <xdr:cNvGrpSpPr/>
        </xdr:nvGrpSpPr>
        <xdr:grpSpPr>
          <a:xfrm>
            <a:off x="4686300" y="3040380"/>
            <a:ext cx="1790700" cy="1104900"/>
            <a:chOff x="5219700" y="1668780"/>
            <a:chExt cx="1790700" cy="1104900"/>
          </a:xfrm>
        </xdr:grpSpPr>
        <xdr:sp macro="" textlink="">
          <xdr:nvSpPr>
            <xdr:cNvPr id="147" name="TextBox 146"/>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48" name="TextBox 147"/>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49" name="TextBox 148"/>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50" name="Elbow Connector 149"/>
            <xdr:cNvCxnSpPr/>
          </xdr:nvCxnSpPr>
          <xdr:spPr>
            <a:xfrm flipV="1">
              <a:off x="5257800" y="1805940"/>
              <a:ext cx="693420" cy="83820"/>
            </a:xfrm>
            <a:prstGeom prst="bentConnector3">
              <a:avLst>
                <a:gd name="adj1" fmla="val 43407"/>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1" name="Elbow Connector 150"/>
            <xdr:cNvCxnSpPr/>
          </xdr:nvCxnSpPr>
          <xdr:spPr>
            <a:xfrm>
              <a:off x="5219700" y="1889760"/>
              <a:ext cx="716280" cy="320040"/>
            </a:xfrm>
            <a:prstGeom prst="bentConnector3">
              <a:avLst>
                <a:gd name="adj1" fmla="val 46809"/>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63" name="Elbow Connector 162"/>
          <xdr:cNvCxnSpPr/>
        </xdr:nvCxnSpPr>
        <xdr:spPr>
          <a:xfrm>
            <a:off x="4678680" y="3253740"/>
            <a:ext cx="754380" cy="746760"/>
          </a:xfrm>
          <a:prstGeom prst="bentConnector3">
            <a:avLst>
              <a:gd name="adj1" fmla="val 44949"/>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4495800</xdr:colOff>
      <xdr:row>20</xdr:row>
      <xdr:rowOff>121920</xdr:rowOff>
    </xdr:from>
    <xdr:to>
      <xdr:col>0</xdr:col>
      <xdr:colOff>6438900</xdr:colOff>
      <xdr:row>26</xdr:row>
      <xdr:rowOff>129540</xdr:rowOff>
    </xdr:to>
    <xdr:grpSp>
      <xdr:nvGrpSpPr>
        <xdr:cNvPr id="190" name="Group 189"/>
        <xdr:cNvGrpSpPr/>
      </xdr:nvGrpSpPr>
      <xdr:grpSpPr>
        <a:xfrm>
          <a:off x="4495800" y="4008120"/>
          <a:ext cx="1943100" cy="1104900"/>
          <a:chOff x="4495800" y="4053840"/>
          <a:chExt cx="1943100" cy="1104900"/>
        </a:xfrm>
      </xdr:grpSpPr>
      <xdr:grpSp>
        <xdr:nvGrpSpPr>
          <xdr:cNvPr id="167" name="Group 166"/>
          <xdr:cNvGrpSpPr/>
        </xdr:nvGrpSpPr>
        <xdr:grpSpPr>
          <a:xfrm>
            <a:off x="4495800" y="4053840"/>
            <a:ext cx="1943100" cy="1104900"/>
            <a:chOff x="5273040" y="1653540"/>
            <a:chExt cx="1943100" cy="1104900"/>
          </a:xfrm>
        </xdr:grpSpPr>
        <xdr:sp macro="" textlink="">
          <xdr:nvSpPr>
            <xdr:cNvPr id="168" name="TextBox 167"/>
            <xdr:cNvSpPr txBox="1"/>
          </xdr:nvSpPr>
          <xdr:spPr>
            <a:xfrm>
              <a:off x="6240780" y="16535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69" name="TextBox 168"/>
            <xdr:cNvSpPr txBox="1"/>
          </xdr:nvSpPr>
          <xdr:spPr>
            <a:xfrm>
              <a:off x="6240780" y="21031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70" name="TextBox 169"/>
            <xdr:cNvSpPr txBox="1"/>
          </xdr:nvSpPr>
          <xdr:spPr>
            <a:xfrm>
              <a:off x="6240780" y="24993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71" name="Elbow Connector 170"/>
            <xdr:cNvCxnSpPr/>
          </xdr:nvCxnSpPr>
          <xdr:spPr>
            <a:xfrm flipV="1">
              <a:off x="5288280" y="1760220"/>
              <a:ext cx="853440" cy="91440"/>
            </a:xfrm>
            <a:prstGeom prst="bentConnector3">
              <a:avLst>
                <a:gd name="adj1" fmla="val 45536"/>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2" name="Elbow Connector 171"/>
            <xdr:cNvCxnSpPr/>
          </xdr:nvCxnSpPr>
          <xdr:spPr>
            <a:xfrm>
              <a:off x="5273040" y="1851660"/>
              <a:ext cx="883920" cy="365760"/>
            </a:xfrm>
            <a:prstGeom prst="bentConnector3">
              <a:avLst>
                <a:gd name="adj1" fmla="val 4569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75" name="Elbow Connector 174"/>
          <xdr:cNvCxnSpPr/>
        </xdr:nvCxnSpPr>
        <xdr:spPr>
          <a:xfrm>
            <a:off x="4495800" y="4251960"/>
            <a:ext cx="952500" cy="807720"/>
          </a:xfrm>
          <a:prstGeom prst="bentConnector3">
            <a:avLst>
              <a:gd name="adj1" fmla="val 428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4511040</xdr:colOff>
      <xdr:row>26</xdr:row>
      <xdr:rowOff>129540</xdr:rowOff>
    </xdr:from>
    <xdr:to>
      <xdr:col>0</xdr:col>
      <xdr:colOff>7239000</xdr:colOff>
      <xdr:row>33</xdr:row>
      <xdr:rowOff>175260</xdr:rowOff>
    </xdr:to>
    <xdr:grpSp>
      <xdr:nvGrpSpPr>
        <xdr:cNvPr id="191" name="Group 190"/>
        <xdr:cNvGrpSpPr/>
      </xdr:nvGrpSpPr>
      <xdr:grpSpPr>
        <a:xfrm>
          <a:off x="4511040" y="5113020"/>
          <a:ext cx="2727960" cy="1325880"/>
          <a:chOff x="4511040" y="4251960"/>
          <a:chExt cx="2727960" cy="1325880"/>
        </a:xfrm>
      </xdr:grpSpPr>
      <xdr:grpSp>
        <xdr:nvGrpSpPr>
          <xdr:cNvPr id="192" name="Group 191"/>
          <xdr:cNvGrpSpPr/>
        </xdr:nvGrpSpPr>
        <xdr:grpSpPr>
          <a:xfrm>
            <a:off x="4511040" y="4251960"/>
            <a:ext cx="2727960" cy="1325880"/>
            <a:chOff x="5288280" y="1851660"/>
            <a:chExt cx="2727960" cy="1325880"/>
          </a:xfrm>
        </xdr:grpSpPr>
        <xdr:sp macro="" textlink="">
          <xdr:nvSpPr>
            <xdr:cNvPr id="194" name="TextBox 193"/>
            <xdr:cNvSpPr txBox="1"/>
          </xdr:nvSpPr>
          <xdr:spPr>
            <a:xfrm>
              <a:off x="7040880" y="20726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95" name="TextBox 194"/>
            <xdr:cNvSpPr txBox="1"/>
          </xdr:nvSpPr>
          <xdr:spPr>
            <a:xfrm>
              <a:off x="7040880" y="25222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96" name="TextBox 195"/>
            <xdr:cNvSpPr txBox="1"/>
          </xdr:nvSpPr>
          <xdr:spPr>
            <a:xfrm>
              <a:off x="7040880" y="29184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97" name="Elbow Connector 196"/>
            <xdr:cNvCxnSpPr>
              <a:endCxn id="194" idx="1"/>
            </xdr:cNvCxnSpPr>
          </xdr:nvCxnSpPr>
          <xdr:spPr>
            <a:xfrm>
              <a:off x="5288280" y="1851660"/>
              <a:ext cx="1752600" cy="36195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8" name="Elbow Connector 197"/>
            <xdr:cNvCxnSpPr>
              <a:endCxn id="195" idx="1"/>
            </xdr:cNvCxnSpPr>
          </xdr:nvCxnSpPr>
          <xdr:spPr>
            <a:xfrm>
              <a:off x="5288280" y="1859280"/>
              <a:ext cx="1752600" cy="7772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93" name="Elbow Connector 192"/>
          <xdr:cNvCxnSpPr>
            <a:endCxn id="196" idx="1"/>
          </xdr:cNvCxnSpPr>
        </xdr:nvCxnSpPr>
        <xdr:spPr>
          <a:xfrm>
            <a:off x="4533900" y="4267200"/>
            <a:ext cx="1729740" cy="11811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2461260</xdr:colOff>
      <xdr:row>31</xdr:row>
      <xdr:rowOff>7620</xdr:rowOff>
    </xdr:from>
    <xdr:to>
      <xdr:col>0</xdr:col>
      <xdr:colOff>4899660</xdr:colOff>
      <xdr:row>37</xdr:row>
      <xdr:rowOff>53340</xdr:rowOff>
    </xdr:to>
    <xdr:grpSp>
      <xdr:nvGrpSpPr>
        <xdr:cNvPr id="205" name="Group 204"/>
        <xdr:cNvGrpSpPr/>
      </xdr:nvGrpSpPr>
      <xdr:grpSpPr>
        <a:xfrm rot="5400000">
          <a:off x="3108960" y="5257800"/>
          <a:ext cx="1143000" cy="2438400"/>
          <a:chOff x="4488180" y="3360420"/>
          <a:chExt cx="1143000" cy="2438400"/>
        </a:xfrm>
      </xdr:grpSpPr>
      <xdr:grpSp>
        <xdr:nvGrpSpPr>
          <xdr:cNvPr id="206" name="Group 205"/>
          <xdr:cNvGrpSpPr/>
        </xdr:nvGrpSpPr>
        <xdr:grpSpPr>
          <a:xfrm>
            <a:off x="4488180" y="3360420"/>
            <a:ext cx="1143000" cy="2438400"/>
            <a:chOff x="5265420" y="960120"/>
            <a:chExt cx="1143000" cy="2438400"/>
          </a:xfrm>
        </xdr:grpSpPr>
        <xdr:sp macro="" textlink="">
          <xdr:nvSpPr>
            <xdr:cNvPr id="208" name="TextBox 207"/>
            <xdr:cNvSpPr txBox="1"/>
          </xdr:nvSpPr>
          <xdr:spPr>
            <a:xfrm rot="16200000">
              <a:off x="5922645" y="1160145"/>
              <a:ext cx="68199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Footwear</a:t>
              </a:r>
            </a:p>
          </xdr:txBody>
        </xdr:sp>
        <xdr:sp macro="" textlink="">
          <xdr:nvSpPr>
            <xdr:cNvPr id="209" name="TextBox 208"/>
            <xdr:cNvSpPr txBox="1"/>
          </xdr:nvSpPr>
          <xdr:spPr>
            <a:xfrm rot="16200000">
              <a:off x="5920740" y="1977390"/>
              <a:ext cx="666750" cy="217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210" name="TextBox 209"/>
            <xdr:cNvSpPr txBox="1"/>
          </xdr:nvSpPr>
          <xdr:spPr>
            <a:xfrm rot="16200000">
              <a:off x="5890260" y="2880360"/>
              <a:ext cx="77724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Equipment</a:t>
              </a:r>
            </a:p>
          </xdr:txBody>
        </xdr:sp>
        <xdr:cxnSp macro="">
          <xdr:nvCxnSpPr>
            <xdr:cNvPr id="211" name="Elbow Connector 210"/>
            <xdr:cNvCxnSpPr/>
          </xdr:nvCxnSpPr>
          <xdr:spPr>
            <a:xfrm rot="10800000" flipH="1">
              <a:off x="5265420" y="1455420"/>
              <a:ext cx="845820" cy="4038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2" name="Elbow Connector 211"/>
            <xdr:cNvCxnSpPr/>
          </xdr:nvCxnSpPr>
          <xdr:spPr>
            <a:xfrm>
              <a:off x="5273040" y="1851660"/>
              <a:ext cx="815340" cy="1905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207" name="Elbow Connector 206"/>
          <xdr:cNvCxnSpPr/>
        </xdr:nvCxnSpPr>
        <xdr:spPr>
          <a:xfrm>
            <a:off x="4495800" y="4251960"/>
            <a:ext cx="822960" cy="8153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tabSelected="1" workbookViewId="0"/>
  </sheetViews>
  <sheetFormatPr defaultRowHeight="14.4" x14ac:dyDescent="0.3"/>
  <cols>
    <col min="1" max="1" width="176.109375" style="20" customWidth="1"/>
  </cols>
  <sheetData>
    <row r="1" spans="1:1" ht="23.4" x14ac:dyDescent="0.45">
      <c r="A1" s="19" t="s">
        <v>20</v>
      </c>
    </row>
    <row r="2" spans="1:1" x14ac:dyDescent="0.3">
      <c r="A2" s="41" t="s">
        <v>132</v>
      </c>
    </row>
    <row r="3" spans="1:1" x14ac:dyDescent="0.3">
      <c r="A3" s="41" t="s">
        <v>129</v>
      </c>
    </row>
    <row r="4" spans="1:1" ht="23.4" x14ac:dyDescent="0.45">
      <c r="A4" s="19" t="s">
        <v>22</v>
      </c>
    </row>
    <row r="5" spans="1:1" x14ac:dyDescent="0.3">
      <c r="A5" s="42" t="s">
        <v>130</v>
      </c>
    </row>
    <row r="6" spans="1:1" x14ac:dyDescent="0.3">
      <c r="A6" s="42" t="s">
        <v>131</v>
      </c>
    </row>
    <row r="7" spans="1:1" x14ac:dyDescent="0.3">
      <c r="A7" s="42" t="s">
        <v>21</v>
      </c>
    </row>
    <row r="8" spans="1:1" x14ac:dyDescent="0.3">
      <c r="A8" s="43" t="s">
        <v>134</v>
      </c>
    </row>
    <row r="9" spans="1:1" s="17" customFormat="1" x14ac:dyDescent="0.3">
      <c r="A9" s="23"/>
    </row>
    <row r="10" spans="1:1" x14ac:dyDescent="0.3">
      <c r="A10" s="21"/>
    </row>
    <row r="11" spans="1:1" x14ac:dyDescent="0.3">
      <c r="A11" s="21"/>
    </row>
    <row r="12" spans="1:1" x14ac:dyDescent="0.3">
      <c r="A12" s="2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04"/>
  <sheetViews>
    <sheetView workbookViewId="0">
      <pane ySplit="1" topLeftCell="A166" activePane="bottomLeft" state="frozen"/>
      <selection pane="bottomLeft"/>
    </sheetView>
  </sheetViews>
  <sheetFormatPr defaultRowHeight="14.4" x14ac:dyDescent="0.3"/>
  <cols>
    <col min="1" max="1" width="78.109375" customWidth="1"/>
    <col min="2" max="7" width="9" bestFit="1" customWidth="1"/>
    <col min="8" max="8" width="10.44140625" bestFit="1" customWidth="1"/>
    <col min="9" max="9" width="10.6640625" bestFit="1" customWidth="1"/>
  </cols>
  <sheetData>
    <row r="1" spans="1:9" ht="60" customHeight="1" x14ac:dyDescent="0.3">
      <c r="A1" s="15" t="s">
        <v>118</v>
      </c>
      <c r="B1" s="16">
        <f t="shared" ref="B1:G1" si="0">+C1-1</f>
        <v>2015</v>
      </c>
      <c r="C1" s="16">
        <f t="shared" si="0"/>
        <v>2016</v>
      </c>
      <c r="D1" s="16">
        <f t="shared" si="0"/>
        <v>2017</v>
      </c>
      <c r="E1" s="16">
        <f t="shared" si="0"/>
        <v>2018</v>
      </c>
      <c r="F1" s="16">
        <f t="shared" si="0"/>
        <v>2019</v>
      </c>
      <c r="G1" s="16">
        <f t="shared" si="0"/>
        <v>2020</v>
      </c>
      <c r="H1" s="16">
        <f>+I1-1</f>
        <v>2021</v>
      </c>
      <c r="I1" s="16">
        <v>2022</v>
      </c>
    </row>
    <row r="2" spans="1:9" x14ac:dyDescent="0.3">
      <c r="A2" t="s">
        <v>29</v>
      </c>
      <c r="B2" s="3"/>
      <c r="C2" s="3"/>
      <c r="D2" s="3"/>
      <c r="E2" s="3"/>
      <c r="F2" s="3"/>
      <c r="G2" s="3"/>
      <c r="H2" s="3">
        <v>44538</v>
      </c>
      <c r="I2" s="3">
        <v>46710</v>
      </c>
    </row>
    <row r="3" spans="1:9" x14ac:dyDescent="0.3">
      <c r="A3" s="26" t="s">
        <v>30</v>
      </c>
      <c r="B3" s="27"/>
      <c r="C3" s="27"/>
      <c r="D3" s="27"/>
      <c r="E3" s="27"/>
      <c r="F3" s="27"/>
      <c r="G3" s="27"/>
      <c r="H3" s="27">
        <v>24576</v>
      </c>
      <c r="I3" s="27">
        <v>25231</v>
      </c>
    </row>
    <row r="4" spans="1:9" s="1" customFormat="1" x14ac:dyDescent="0.3">
      <c r="A4" s="25" t="s">
        <v>4</v>
      </c>
      <c r="B4" s="9">
        <f t="shared" ref="B4:H4" si="1">+B2-B3</f>
        <v>0</v>
      </c>
      <c r="C4" s="9">
        <f t="shared" si="1"/>
        <v>0</v>
      </c>
      <c r="D4" s="9">
        <f t="shared" si="1"/>
        <v>0</v>
      </c>
      <c r="E4" s="9">
        <f t="shared" si="1"/>
        <v>0</v>
      </c>
      <c r="F4" s="9">
        <f t="shared" si="1"/>
        <v>0</v>
      </c>
      <c r="G4" s="9">
        <f t="shared" si="1"/>
        <v>0</v>
      </c>
      <c r="H4" s="9">
        <f t="shared" si="1"/>
        <v>19962</v>
      </c>
      <c r="I4" s="9">
        <f>+I2-I3</f>
        <v>21479</v>
      </c>
    </row>
    <row r="5" spans="1:9" x14ac:dyDescent="0.3">
      <c r="A5" s="11" t="s">
        <v>23</v>
      </c>
      <c r="B5" s="3"/>
      <c r="C5" s="3"/>
      <c r="D5" s="3"/>
      <c r="E5" s="3"/>
      <c r="F5" s="3"/>
      <c r="G5" s="3"/>
      <c r="H5" s="3">
        <v>3114</v>
      </c>
      <c r="I5" s="3">
        <v>3850</v>
      </c>
    </row>
    <row r="6" spans="1:9" x14ac:dyDescent="0.3">
      <c r="A6" s="11" t="s">
        <v>24</v>
      </c>
      <c r="B6" s="3"/>
      <c r="C6" s="3"/>
      <c r="D6" s="3"/>
      <c r="E6" s="3"/>
      <c r="F6" s="3"/>
      <c r="G6" s="3"/>
      <c r="H6" s="3">
        <v>9911</v>
      </c>
      <c r="I6" s="3">
        <v>10954</v>
      </c>
    </row>
    <row r="7" spans="1:9" x14ac:dyDescent="0.3">
      <c r="A7" s="24" t="s">
        <v>25</v>
      </c>
      <c r="B7" s="22">
        <f t="shared" ref="B7:H7" si="2">+B5+B6</f>
        <v>0</v>
      </c>
      <c r="C7" s="22">
        <f t="shared" si="2"/>
        <v>0</v>
      </c>
      <c r="D7" s="22">
        <f t="shared" si="2"/>
        <v>0</v>
      </c>
      <c r="E7" s="22">
        <f t="shared" si="2"/>
        <v>0</v>
      </c>
      <c r="F7" s="22">
        <f t="shared" si="2"/>
        <v>0</v>
      </c>
      <c r="G7" s="22">
        <f t="shared" si="2"/>
        <v>0</v>
      </c>
      <c r="H7" s="22">
        <f t="shared" si="2"/>
        <v>13025</v>
      </c>
      <c r="I7" s="22">
        <f>+I5+I6</f>
        <v>14804</v>
      </c>
    </row>
    <row r="8" spans="1:9" x14ac:dyDescent="0.3">
      <c r="A8" s="2" t="s">
        <v>26</v>
      </c>
      <c r="B8" s="3"/>
      <c r="C8" s="3"/>
      <c r="D8" s="3"/>
      <c r="E8" s="3"/>
      <c r="F8" s="3"/>
      <c r="G8" s="3"/>
      <c r="H8" s="3">
        <v>262</v>
      </c>
      <c r="I8" s="3">
        <v>205</v>
      </c>
    </row>
    <row r="9" spans="1:9" x14ac:dyDescent="0.3">
      <c r="A9" s="2" t="s">
        <v>5</v>
      </c>
      <c r="B9" s="3"/>
      <c r="C9" s="3"/>
      <c r="D9" s="3"/>
      <c r="E9" s="3"/>
      <c r="F9" s="3"/>
      <c r="G9" s="3"/>
      <c r="H9" s="3">
        <v>14</v>
      </c>
      <c r="I9" s="3">
        <v>-181</v>
      </c>
    </row>
    <row r="10" spans="1:9" x14ac:dyDescent="0.3">
      <c r="A10" s="4" t="s">
        <v>27</v>
      </c>
      <c r="B10" s="5">
        <f t="shared" ref="B10:H10" si="3">+B4-B7-B8-B9</f>
        <v>0</v>
      </c>
      <c r="C10" s="5">
        <f t="shared" si="3"/>
        <v>0</v>
      </c>
      <c r="D10" s="5">
        <f t="shared" si="3"/>
        <v>0</v>
      </c>
      <c r="E10" s="5">
        <f t="shared" si="3"/>
        <v>0</v>
      </c>
      <c r="F10" s="5">
        <f t="shared" si="3"/>
        <v>0</v>
      </c>
      <c r="G10" s="5">
        <f t="shared" si="3"/>
        <v>0</v>
      </c>
      <c r="H10" s="5">
        <f t="shared" si="3"/>
        <v>6661</v>
      </c>
      <c r="I10" s="5">
        <f>+I4-I7-I8-I9</f>
        <v>6651</v>
      </c>
    </row>
    <row r="11" spans="1:9" x14ac:dyDescent="0.3">
      <c r="A11" s="2" t="s">
        <v>28</v>
      </c>
      <c r="B11" s="3"/>
      <c r="C11" s="3"/>
      <c r="D11" s="3"/>
      <c r="E11" s="3"/>
      <c r="F11" s="3"/>
      <c r="G11" s="3"/>
      <c r="H11" s="3">
        <v>934</v>
      </c>
      <c r="I11" s="3">
        <v>605</v>
      </c>
    </row>
    <row r="12" spans="1:9" ht="15" thickBot="1" x14ac:dyDescent="0.35">
      <c r="A12" s="6" t="s">
        <v>31</v>
      </c>
      <c r="B12" s="7">
        <f t="shared" ref="B12:H12" si="4">+B10-B11</f>
        <v>0</v>
      </c>
      <c r="C12" s="7">
        <f t="shared" si="4"/>
        <v>0</v>
      </c>
      <c r="D12" s="7">
        <f t="shared" si="4"/>
        <v>0</v>
      </c>
      <c r="E12" s="7">
        <f t="shared" si="4"/>
        <v>0</v>
      </c>
      <c r="F12" s="7">
        <f t="shared" si="4"/>
        <v>0</v>
      </c>
      <c r="G12" s="7">
        <f t="shared" si="4"/>
        <v>0</v>
      </c>
      <c r="H12" s="7">
        <f t="shared" si="4"/>
        <v>5727</v>
      </c>
      <c r="I12" s="7">
        <f>+I10-I11</f>
        <v>6046</v>
      </c>
    </row>
    <row r="13" spans="1:9" ht="15" thickTop="1" x14ac:dyDescent="0.3">
      <c r="A13" s="1" t="s">
        <v>8</v>
      </c>
    </row>
    <row r="14" spans="1:9" x14ac:dyDescent="0.3">
      <c r="A14" s="2" t="s">
        <v>6</v>
      </c>
      <c r="H14">
        <v>3.64</v>
      </c>
      <c r="I14">
        <v>3.83</v>
      </c>
    </row>
    <row r="15" spans="1:9" x14ac:dyDescent="0.3">
      <c r="A15" s="2" t="s">
        <v>7</v>
      </c>
      <c r="H15">
        <v>3.56</v>
      </c>
      <c r="I15">
        <v>3.75</v>
      </c>
    </row>
    <row r="16" spans="1:9" x14ac:dyDescent="0.3">
      <c r="A16" s="1" t="s">
        <v>9</v>
      </c>
    </row>
    <row r="17" spans="1:9" x14ac:dyDescent="0.3">
      <c r="A17" s="2" t="s">
        <v>6</v>
      </c>
      <c r="G17" s="8"/>
      <c r="H17" s="8">
        <v>1573</v>
      </c>
      <c r="I17" s="8">
        <v>1578.8</v>
      </c>
    </row>
    <row r="18" spans="1:9" x14ac:dyDescent="0.3">
      <c r="A18" s="2" t="s">
        <v>7</v>
      </c>
      <c r="G18" s="8"/>
      <c r="H18" s="8">
        <v>1609.4</v>
      </c>
      <c r="I18" s="8">
        <v>1610.8</v>
      </c>
    </row>
    <row r="20" spans="1:9" s="12" customFormat="1" x14ac:dyDescent="0.3">
      <c r="A20" s="12" t="s">
        <v>2</v>
      </c>
      <c r="B20" s="13" t="e">
        <f t="shared" ref="B20:H20" si="5">+ROUND(((B12/B18)-B15),2)</f>
        <v>#DIV/0!</v>
      </c>
      <c r="C20" s="13" t="e">
        <f t="shared" si="5"/>
        <v>#DIV/0!</v>
      </c>
      <c r="D20" s="13" t="e">
        <f t="shared" si="5"/>
        <v>#DIV/0!</v>
      </c>
      <c r="E20" s="13" t="e">
        <f t="shared" si="5"/>
        <v>#DIV/0!</v>
      </c>
      <c r="F20" s="13" t="e">
        <f t="shared" si="5"/>
        <v>#DIV/0!</v>
      </c>
      <c r="G20" s="13" t="e">
        <f t="shared" si="5"/>
        <v>#DIV/0!</v>
      </c>
      <c r="H20" s="13">
        <f t="shared" si="5"/>
        <v>0</v>
      </c>
      <c r="I20" s="13">
        <f>+ROUND(((I12/I18)-I15),2)</f>
        <v>0</v>
      </c>
    </row>
    <row r="22" spans="1:9" x14ac:dyDescent="0.3">
      <c r="A22" s="14" t="s">
        <v>0</v>
      </c>
      <c r="B22" s="14"/>
      <c r="C22" s="14"/>
      <c r="D22" s="14"/>
      <c r="E22" s="14"/>
      <c r="F22" s="14"/>
      <c r="G22" s="14"/>
      <c r="H22" s="14"/>
      <c r="I22" s="14"/>
    </row>
    <row r="23" spans="1:9" x14ac:dyDescent="0.3">
      <c r="A23" s="1" t="s">
        <v>32</v>
      </c>
    </row>
    <row r="24" spans="1:9" x14ac:dyDescent="0.3">
      <c r="A24" s="10" t="s">
        <v>33</v>
      </c>
      <c r="B24" s="3"/>
      <c r="C24" s="3"/>
      <c r="D24" s="3"/>
      <c r="E24" s="3"/>
      <c r="F24" s="3"/>
      <c r="G24" s="3"/>
      <c r="H24" s="3"/>
      <c r="I24" s="3"/>
    </row>
    <row r="25" spans="1:9" x14ac:dyDescent="0.3">
      <c r="A25" s="11" t="s">
        <v>34</v>
      </c>
      <c r="B25" s="3"/>
      <c r="C25" s="3"/>
      <c r="D25" s="3"/>
      <c r="E25" s="3"/>
      <c r="F25" s="3"/>
      <c r="G25" s="3"/>
      <c r="H25" s="3">
        <v>9889</v>
      </c>
      <c r="I25" s="3">
        <v>8574</v>
      </c>
    </row>
    <row r="26" spans="1:9" x14ac:dyDescent="0.3">
      <c r="A26" s="11" t="s">
        <v>35</v>
      </c>
      <c r="B26" s="3"/>
      <c r="C26" s="3"/>
      <c r="D26" s="3"/>
      <c r="E26" s="3"/>
      <c r="F26" s="3"/>
      <c r="G26" s="3"/>
      <c r="H26" s="3">
        <v>3587</v>
      </c>
      <c r="I26" s="3">
        <v>4423</v>
      </c>
    </row>
    <row r="27" spans="1:9" x14ac:dyDescent="0.3">
      <c r="A27" s="11" t="s">
        <v>36</v>
      </c>
      <c r="B27" s="3"/>
      <c r="C27" s="3"/>
      <c r="D27" s="3"/>
      <c r="E27" s="3"/>
      <c r="F27" s="3"/>
      <c r="G27" s="3"/>
      <c r="H27" s="3">
        <v>4463</v>
      </c>
      <c r="I27" s="3">
        <v>4667</v>
      </c>
    </row>
    <row r="28" spans="1:9" x14ac:dyDescent="0.3">
      <c r="A28" s="11" t="s">
        <v>37</v>
      </c>
      <c r="B28" s="3"/>
      <c r="C28" s="3"/>
      <c r="D28" s="3"/>
      <c r="E28" s="3"/>
      <c r="F28" s="3"/>
      <c r="G28" s="3"/>
      <c r="H28" s="3">
        <v>6854</v>
      </c>
      <c r="I28" s="3">
        <v>8420</v>
      </c>
    </row>
    <row r="29" spans="1:9" x14ac:dyDescent="0.3">
      <c r="A29" s="11" t="s">
        <v>38</v>
      </c>
      <c r="B29" s="3"/>
      <c r="C29" s="3"/>
      <c r="D29" s="3"/>
      <c r="E29" s="3"/>
      <c r="F29" s="3"/>
      <c r="G29" s="3"/>
      <c r="H29" s="3">
        <v>1498</v>
      </c>
      <c r="I29" s="3">
        <v>2129</v>
      </c>
    </row>
    <row r="30" spans="1:9" x14ac:dyDescent="0.3">
      <c r="A30" s="4" t="s">
        <v>10</v>
      </c>
      <c r="B30" s="5">
        <f t="shared" ref="B30:H30" si="6">+SUM(B25:B29)</f>
        <v>0</v>
      </c>
      <c r="C30" s="5">
        <f t="shared" si="6"/>
        <v>0</v>
      </c>
      <c r="D30" s="5">
        <f t="shared" si="6"/>
        <v>0</v>
      </c>
      <c r="E30" s="5">
        <f t="shared" si="6"/>
        <v>0</v>
      </c>
      <c r="F30" s="5">
        <f t="shared" si="6"/>
        <v>0</v>
      </c>
      <c r="G30" s="5">
        <f t="shared" si="6"/>
        <v>0</v>
      </c>
      <c r="H30" s="5">
        <f t="shared" si="6"/>
        <v>26291</v>
      </c>
      <c r="I30" s="5">
        <f>+SUM(I25:I29)</f>
        <v>28213</v>
      </c>
    </row>
    <row r="31" spans="1:9" x14ac:dyDescent="0.3">
      <c r="A31" s="2" t="s">
        <v>39</v>
      </c>
      <c r="B31" s="3"/>
      <c r="C31" s="3"/>
      <c r="D31" s="3"/>
      <c r="E31" s="3"/>
      <c r="F31" s="3"/>
      <c r="G31" s="3"/>
      <c r="H31" s="3">
        <v>4904</v>
      </c>
      <c r="I31" s="3">
        <v>4791</v>
      </c>
    </row>
    <row r="32" spans="1:9" x14ac:dyDescent="0.3">
      <c r="A32" s="2" t="s">
        <v>40</v>
      </c>
      <c r="B32" s="3"/>
      <c r="C32" s="3"/>
      <c r="D32" s="3"/>
      <c r="E32" s="3"/>
      <c r="F32" s="3"/>
      <c r="G32" s="3"/>
      <c r="H32" s="3">
        <v>3113</v>
      </c>
      <c r="I32" s="3">
        <v>2926</v>
      </c>
    </row>
    <row r="33" spans="1:9" x14ac:dyDescent="0.3">
      <c r="A33" s="2" t="s">
        <v>41</v>
      </c>
      <c r="B33" s="3"/>
      <c r="C33" s="3"/>
      <c r="D33" s="3"/>
      <c r="E33" s="3"/>
      <c r="F33" s="3"/>
      <c r="G33" s="3"/>
      <c r="H33" s="3">
        <v>269</v>
      </c>
      <c r="I33" s="3">
        <v>286</v>
      </c>
    </row>
    <row r="34" spans="1:9" x14ac:dyDescent="0.3">
      <c r="A34" s="2" t="s">
        <v>42</v>
      </c>
      <c r="B34" s="3"/>
      <c r="C34" s="3"/>
      <c r="D34" s="3"/>
      <c r="E34" s="3"/>
      <c r="F34" s="3"/>
      <c r="G34" s="3"/>
      <c r="H34" s="3">
        <v>242</v>
      </c>
      <c r="I34" s="3">
        <v>284</v>
      </c>
    </row>
    <row r="35" spans="1:9" x14ac:dyDescent="0.3">
      <c r="A35" s="2" t="s">
        <v>43</v>
      </c>
      <c r="B35" s="3"/>
      <c r="C35" s="3"/>
      <c r="D35" s="3"/>
      <c r="E35" s="3"/>
      <c r="F35" s="3"/>
      <c r="G35" s="3"/>
      <c r="H35" s="3">
        <v>2921</v>
      </c>
      <c r="I35" s="3">
        <v>3821</v>
      </c>
    </row>
    <row r="36" spans="1:9" ht="15" thickBot="1" x14ac:dyDescent="0.35">
      <c r="A36" s="6" t="s">
        <v>44</v>
      </c>
      <c r="B36" s="7">
        <f t="shared" ref="B36:H36" si="7">+SUM(B30:B35)</f>
        <v>0</v>
      </c>
      <c r="C36" s="7">
        <f t="shared" si="7"/>
        <v>0</v>
      </c>
      <c r="D36" s="7">
        <f t="shared" si="7"/>
        <v>0</v>
      </c>
      <c r="E36" s="7">
        <f t="shared" si="7"/>
        <v>0</v>
      </c>
      <c r="F36" s="7">
        <f t="shared" si="7"/>
        <v>0</v>
      </c>
      <c r="G36" s="7">
        <f t="shared" si="7"/>
        <v>0</v>
      </c>
      <c r="H36" s="7">
        <f t="shared" si="7"/>
        <v>37740</v>
      </c>
      <c r="I36" s="7">
        <f>+SUM(I30:I35)</f>
        <v>40321</v>
      </c>
    </row>
    <row r="37" spans="1:9" ht="15" thickTop="1" x14ac:dyDescent="0.3">
      <c r="A37" s="1" t="s">
        <v>45</v>
      </c>
      <c r="B37" s="3"/>
      <c r="C37" s="3"/>
      <c r="D37" s="3"/>
      <c r="E37" s="3"/>
      <c r="F37" s="3"/>
      <c r="G37" s="3"/>
      <c r="H37" s="3"/>
      <c r="I37" s="3"/>
    </row>
    <row r="38" spans="1:9" x14ac:dyDescent="0.3">
      <c r="A38" s="2" t="s">
        <v>46</v>
      </c>
      <c r="B38" s="3"/>
      <c r="C38" s="3"/>
      <c r="D38" s="3"/>
      <c r="E38" s="3"/>
      <c r="F38" s="3"/>
      <c r="G38" s="3"/>
      <c r="H38" s="3"/>
      <c r="I38" s="3"/>
    </row>
    <row r="39" spans="1:9" x14ac:dyDescent="0.3">
      <c r="A39" s="11" t="s">
        <v>47</v>
      </c>
      <c r="B39" s="3"/>
      <c r="C39" s="3"/>
      <c r="D39" s="3"/>
      <c r="E39" s="3"/>
      <c r="F39" s="3"/>
      <c r="G39" s="3"/>
      <c r="H39" s="3">
        <v>0</v>
      </c>
      <c r="I39" s="3">
        <v>500</v>
      </c>
    </row>
    <row r="40" spans="1:9" x14ac:dyDescent="0.3">
      <c r="A40" s="11" t="s">
        <v>48</v>
      </c>
      <c r="B40" s="3"/>
      <c r="C40" s="3"/>
      <c r="D40" s="3"/>
      <c r="E40" s="3"/>
      <c r="F40" s="3"/>
      <c r="G40" s="3"/>
      <c r="H40" s="3">
        <v>2</v>
      </c>
      <c r="I40" s="3">
        <v>10</v>
      </c>
    </row>
    <row r="41" spans="1:9" x14ac:dyDescent="0.3">
      <c r="A41" s="11" t="s">
        <v>11</v>
      </c>
      <c r="B41" s="3"/>
      <c r="C41" s="3"/>
      <c r="D41" s="3"/>
      <c r="E41" s="3"/>
      <c r="F41" s="3"/>
      <c r="G41" s="3"/>
      <c r="H41" s="3">
        <v>2836</v>
      </c>
      <c r="I41" s="3">
        <v>3358</v>
      </c>
    </row>
    <row r="42" spans="1:9" x14ac:dyDescent="0.3">
      <c r="A42" s="11" t="s">
        <v>49</v>
      </c>
      <c r="B42" s="3"/>
      <c r="C42" s="3"/>
      <c r="D42" s="3"/>
      <c r="E42" s="3"/>
      <c r="F42" s="3"/>
      <c r="G42" s="3"/>
      <c r="H42" s="3">
        <v>467</v>
      </c>
      <c r="I42" s="3">
        <v>420</v>
      </c>
    </row>
    <row r="43" spans="1:9" x14ac:dyDescent="0.3">
      <c r="A43" s="11" t="s">
        <v>12</v>
      </c>
      <c r="B43" s="3"/>
      <c r="C43" s="3"/>
      <c r="D43" s="3"/>
      <c r="E43" s="3"/>
      <c r="F43" s="3"/>
      <c r="G43" s="3"/>
      <c r="H43" s="3">
        <v>6063</v>
      </c>
      <c r="I43" s="3">
        <v>6220</v>
      </c>
    </row>
    <row r="44" spans="1:9" x14ac:dyDescent="0.3">
      <c r="A44" s="11" t="s">
        <v>50</v>
      </c>
      <c r="B44" s="3"/>
      <c r="C44" s="3"/>
      <c r="D44" s="3"/>
      <c r="E44" s="3"/>
      <c r="F44" s="3"/>
      <c r="G44" s="3"/>
      <c r="H44" s="3">
        <v>306</v>
      </c>
      <c r="I44" s="3">
        <v>222</v>
      </c>
    </row>
    <row r="45" spans="1:9" x14ac:dyDescent="0.3">
      <c r="A45" s="4" t="s">
        <v>13</v>
      </c>
      <c r="B45" s="5">
        <f t="shared" ref="B45:H45" si="8">+SUM(B39:B44)</f>
        <v>0</v>
      </c>
      <c r="C45" s="5">
        <f t="shared" si="8"/>
        <v>0</v>
      </c>
      <c r="D45" s="5">
        <f t="shared" si="8"/>
        <v>0</v>
      </c>
      <c r="E45" s="5">
        <f t="shared" si="8"/>
        <v>0</v>
      </c>
      <c r="F45" s="5">
        <f t="shared" si="8"/>
        <v>0</v>
      </c>
      <c r="G45" s="5">
        <f t="shared" si="8"/>
        <v>0</v>
      </c>
      <c r="H45" s="5">
        <f t="shared" si="8"/>
        <v>9674</v>
      </c>
      <c r="I45" s="5">
        <f>+SUM(I39:I44)</f>
        <v>10730</v>
      </c>
    </row>
    <row r="46" spans="1:9" x14ac:dyDescent="0.3">
      <c r="A46" s="2" t="s">
        <v>51</v>
      </c>
      <c r="B46" s="3"/>
      <c r="C46" s="3"/>
      <c r="D46" s="3"/>
      <c r="E46" s="3"/>
      <c r="F46" s="3"/>
      <c r="G46" s="3"/>
      <c r="H46" s="3">
        <v>9413</v>
      </c>
      <c r="I46" s="3">
        <v>8920</v>
      </c>
    </row>
    <row r="47" spans="1:9" x14ac:dyDescent="0.3">
      <c r="A47" s="2" t="s">
        <v>52</v>
      </c>
      <c r="B47" s="3"/>
      <c r="C47" s="3"/>
      <c r="D47" s="3"/>
      <c r="E47" s="3"/>
      <c r="F47" s="3"/>
      <c r="G47" s="3"/>
      <c r="H47" s="3">
        <v>2931</v>
      </c>
      <c r="I47" s="3">
        <v>2777</v>
      </c>
    </row>
    <row r="48" spans="1:9" x14ac:dyDescent="0.3">
      <c r="A48" s="2" t="s">
        <v>53</v>
      </c>
      <c r="B48" s="3"/>
      <c r="C48" s="3"/>
      <c r="D48" s="3"/>
      <c r="E48" s="3"/>
      <c r="F48" s="3"/>
      <c r="G48" s="3"/>
      <c r="H48" s="3">
        <v>2955</v>
      </c>
      <c r="I48" s="3">
        <v>2613</v>
      </c>
    </row>
    <row r="49" spans="1:9" x14ac:dyDescent="0.3">
      <c r="A49" s="2" t="s">
        <v>54</v>
      </c>
      <c r="B49" s="3"/>
      <c r="C49" s="3"/>
      <c r="D49" s="3"/>
      <c r="E49" s="3"/>
      <c r="F49" s="3"/>
      <c r="G49" s="3"/>
      <c r="H49" s="3"/>
      <c r="I49" s="3"/>
    </row>
    <row r="50" spans="1:9" x14ac:dyDescent="0.3">
      <c r="A50" s="11" t="s">
        <v>55</v>
      </c>
      <c r="B50" s="3"/>
      <c r="C50" s="3"/>
      <c r="D50" s="3"/>
      <c r="E50" s="3"/>
      <c r="F50" s="3"/>
      <c r="G50" s="3"/>
      <c r="H50" s="3">
        <v>0</v>
      </c>
      <c r="I50" s="3">
        <v>0</v>
      </c>
    </row>
    <row r="51" spans="1:9" x14ac:dyDescent="0.3">
      <c r="A51" s="2" t="s">
        <v>56</v>
      </c>
      <c r="B51" s="3"/>
      <c r="C51" s="3"/>
      <c r="D51" s="3"/>
      <c r="E51" s="3"/>
      <c r="F51" s="3"/>
      <c r="G51" s="3"/>
      <c r="H51" s="3"/>
      <c r="I51" s="3"/>
    </row>
    <row r="52" spans="1:9" x14ac:dyDescent="0.3">
      <c r="A52" s="11" t="s">
        <v>57</v>
      </c>
      <c r="B52" s="3"/>
      <c r="C52" s="3"/>
      <c r="D52" s="3"/>
      <c r="E52" s="3"/>
      <c r="F52" s="3"/>
      <c r="G52" s="3"/>
      <c r="H52" s="3"/>
      <c r="I52" s="3"/>
    </row>
    <row r="53" spans="1:9" x14ac:dyDescent="0.3">
      <c r="A53" s="18" t="s">
        <v>58</v>
      </c>
      <c r="B53" s="3"/>
      <c r="C53" s="3"/>
      <c r="D53" s="3"/>
      <c r="E53" s="3"/>
      <c r="F53" s="3"/>
      <c r="G53" s="3"/>
      <c r="H53" s="3"/>
      <c r="I53" s="3"/>
    </row>
    <row r="54" spans="1:9" x14ac:dyDescent="0.3">
      <c r="A54" s="18" t="s">
        <v>59</v>
      </c>
      <c r="B54" s="3"/>
      <c r="C54" s="3"/>
      <c r="D54" s="3"/>
      <c r="E54" s="3"/>
      <c r="F54" s="3"/>
      <c r="G54" s="3"/>
      <c r="H54" s="3">
        <v>3</v>
      </c>
      <c r="I54" s="3">
        <v>3</v>
      </c>
    </row>
    <row r="55" spans="1:9" x14ac:dyDescent="0.3">
      <c r="A55" s="18" t="s">
        <v>60</v>
      </c>
      <c r="B55" s="3"/>
      <c r="C55" s="3"/>
      <c r="D55" s="3"/>
      <c r="E55" s="3"/>
      <c r="F55" s="3"/>
      <c r="G55" s="3"/>
      <c r="H55" s="3">
        <v>9965</v>
      </c>
      <c r="I55" s="3">
        <v>11484</v>
      </c>
    </row>
    <row r="56" spans="1:9" x14ac:dyDescent="0.3">
      <c r="A56" s="18" t="s">
        <v>61</v>
      </c>
      <c r="B56" s="3"/>
      <c r="C56" s="3"/>
      <c r="D56" s="3"/>
      <c r="E56" s="3"/>
      <c r="F56" s="3"/>
      <c r="G56" s="3"/>
      <c r="H56" s="3">
        <v>-380</v>
      </c>
      <c r="I56" s="3">
        <v>318</v>
      </c>
    </row>
    <row r="57" spans="1:9" x14ac:dyDescent="0.3">
      <c r="A57" s="18" t="s">
        <v>62</v>
      </c>
      <c r="B57" s="3"/>
      <c r="C57" s="3"/>
      <c r="D57" s="3"/>
      <c r="E57" s="3"/>
      <c r="F57" s="3"/>
      <c r="G57" s="3"/>
      <c r="H57" s="3">
        <v>3179</v>
      </c>
      <c r="I57" s="3">
        <v>3476</v>
      </c>
    </row>
    <row r="58" spans="1:9" x14ac:dyDescent="0.3">
      <c r="A58" s="4" t="s">
        <v>63</v>
      </c>
      <c r="B58" s="5">
        <f t="shared" ref="B58:H58" si="9">+SUM(B53:B57)</f>
        <v>0</v>
      </c>
      <c r="C58" s="5">
        <f t="shared" si="9"/>
        <v>0</v>
      </c>
      <c r="D58" s="5">
        <f t="shared" si="9"/>
        <v>0</v>
      </c>
      <c r="E58" s="5">
        <f t="shared" si="9"/>
        <v>0</v>
      </c>
      <c r="F58" s="5">
        <f t="shared" si="9"/>
        <v>0</v>
      </c>
      <c r="G58" s="5">
        <f t="shared" si="9"/>
        <v>0</v>
      </c>
      <c r="H58" s="5">
        <f t="shared" si="9"/>
        <v>12767</v>
      </c>
      <c r="I58" s="5">
        <f>+SUM(I53:I57)</f>
        <v>15281</v>
      </c>
    </row>
    <row r="59" spans="1:9" ht="15" thickBot="1" x14ac:dyDescent="0.35">
      <c r="A59" s="6" t="s">
        <v>64</v>
      </c>
      <c r="B59" s="7">
        <f t="shared" ref="B59:H59" si="10">+SUM(B45:B50)+B58</f>
        <v>0</v>
      </c>
      <c r="C59" s="7">
        <f t="shared" si="10"/>
        <v>0</v>
      </c>
      <c r="D59" s="7">
        <f t="shared" si="10"/>
        <v>0</v>
      </c>
      <c r="E59" s="7">
        <f t="shared" si="10"/>
        <v>0</v>
      </c>
      <c r="F59" s="7">
        <f t="shared" si="10"/>
        <v>0</v>
      </c>
      <c r="G59" s="7">
        <f t="shared" si="10"/>
        <v>0</v>
      </c>
      <c r="H59" s="7">
        <f t="shared" si="10"/>
        <v>37740</v>
      </c>
      <c r="I59" s="7">
        <f>+SUM(I45:I50)+I58</f>
        <v>40321</v>
      </c>
    </row>
    <row r="60" spans="1:9" s="12" customFormat="1" ht="15" thickTop="1" x14ac:dyDescent="0.3">
      <c r="A60" s="12" t="s">
        <v>3</v>
      </c>
      <c r="B60" s="13">
        <f t="shared" ref="B60:H60" si="11">+B59-B36</f>
        <v>0</v>
      </c>
      <c r="C60" s="13">
        <f t="shared" si="11"/>
        <v>0</v>
      </c>
      <c r="D60" s="13">
        <f t="shared" si="11"/>
        <v>0</v>
      </c>
      <c r="E60" s="13">
        <f t="shared" si="11"/>
        <v>0</v>
      </c>
      <c r="F60" s="13">
        <f t="shared" si="11"/>
        <v>0</v>
      </c>
      <c r="G60" s="13">
        <f t="shared" si="11"/>
        <v>0</v>
      </c>
      <c r="H60" s="13">
        <f t="shared" si="11"/>
        <v>0</v>
      </c>
      <c r="I60" s="13">
        <f>+I59-I36</f>
        <v>0</v>
      </c>
    </row>
    <row r="61" spans="1:9" x14ac:dyDescent="0.3">
      <c r="A61" s="14" t="s">
        <v>1</v>
      </c>
      <c r="B61" s="14"/>
      <c r="C61" s="14"/>
      <c r="D61" s="14"/>
      <c r="E61" s="14"/>
      <c r="F61" s="14"/>
      <c r="G61" s="14"/>
      <c r="H61" s="14"/>
      <c r="I61" s="14"/>
    </row>
    <row r="62" spans="1:9" x14ac:dyDescent="0.3">
      <c r="A62" t="s">
        <v>15</v>
      </c>
    </row>
    <row r="63" spans="1:9" x14ac:dyDescent="0.3">
      <c r="A63" s="1" t="s">
        <v>65</v>
      </c>
    </row>
    <row r="64" spans="1:9" s="1" customFormat="1" x14ac:dyDescent="0.3">
      <c r="A64" s="10" t="s">
        <v>66</v>
      </c>
      <c r="B64" s="9"/>
      <c r="C64" s="9"/>
      <c r="D64" s="9"/>
      <c r="E64" s="9"/>
      <c r="F64" s="9"/>
      <c r="G64" s="9"/>
      <c r="H64" s="9">
        <f>+H12</f>
        <v>5727</v>
      </c>
      <c r="I64" s="9">
        <f>+I12</f>
        <v>6046</v>
      </c>
    </row>
    <row r="65" spans="1:9" s="1" customFormat="1" x14ac:dyDescent="0.3">
      <c r="A65" s="2" t="s">
        <v>67</v>
      </c>
      <c r="B65" s="3"/>
      <c r="C65" s="3"/>
      <c r="D65" s="3"/>
      <c r="E65" s="3"/>
      <c r="F65" s="3"/>
      <c r="G65" s="3"/>
      <c r="H65" s="3"/>
      <c r="I65" s="3"/>
    </row>
    <row r="66" spans="1:9" s="17" customFormat="1" x14ac:dyDescent="0.3">
      <c r="A66" s="11" t="s">
        <v>68</v>
      </c>
      <c r="B66" s="3"/>
      <c r="C66" s="3"/>
      <c r="D66" s="3"/>
      <c r="E66" s="3"/>
      <c r="F66" s="3"/>
      <c r="G66" s="3"/>
      <c r="H66" s="3">
        <v>744</v>
      </c>
      <c r="I66" s="3">
        <v>717</v>
      </c>
    </row>
    <row r="67" spans="1:9" s="17" customFormat="1" x14ac:dyDescent="0.3">
      <c r="A67" s="11" t="s">
        <v>69</v>
      </c>
      <c r="B67" s="3"/>
      <c r="C67" s="3"/>
      <c r="D67" s="3"/>
      <c r="E67" s="3"/>
      <c r="F67" s="3"/>
      <c r="G67" s="3"/>
      <c r="H67" s="3">
        <v>-385</v>
      </c>
      <c r="I67" s="3">
        <v>-650</v>
      </c>
    </row>
    <row r="68" spans="1:9" s="17" customFormat="1" x14ac:dyDescent="0.3">
      <c r="A68" s="11" t="s">
        <v>70</v>
      </c>
      <c r="B68" s="3"/>
      <c r="C68" s="3"/>
      <c r="D68" s="3"/>
      <c r="E68" s="3"/>
      <c r="F68" s="3"/>
      <c r="G68" s="3"/>
      <c r="H68" s="3">
        <v>611</v>
      </c>
      <c r="I68" s="3">
        <v>638</v>
      </c>
    </row>
    <row r="69" spans="1:9" s="17" customFormat="1" x14ac:dyDescent="0.3">
      <c r="A69" s="11" t="s">
        <v>71</v>
      </c>
      <c r="B69" s="3"/>
      <c r="C69" s="3"/>
      <c r="D69" s="3"/>
      <c r="E69" s="3"/>
      <c r="F69" s="3"/>
      <c r="G69" s="3"/>
      <c r="H69" s="3">
        <v>53</v>
      </c>
      <c r="I69" s="3">
        <v>123</v>
      </c>
    </row>
    <row r="70" spans="1:9" s="17" customFormat="1" x14ac:dyDescent="0.3">
      <c r="A70" s="11" t="s">
        <v>72</v>
      </c>
      <c r="B70" s="3"/>
      <c r="C70" s="3"/>
      <c r="D70" s="3"/>
      <c r="E70" s="3"/>
      <c r="F70" s="3"/>
      <c r="G70" s="3"/>
      <c r="H70" s="3">
        <v>-138</v>
      </c>
      <c r="I70" s="3">
        <v>-26</v>
      </c>
    </row>
    <row r="71" spans="1:9" s="17" customFormat="1" x14ac:dyDescent="0.3">
      <c r="A71" s="2" t="s">
        <v>73</v>
      </c>
      <c r="B71" s="3"/>
      <c r="C71" s="3"/>
      <c r="D71" s="3"/>
      <c r="E71" s="3"/>
      <c r="F71" s="3"/>
      <c r="G71" s="3"/>
      <c r="H71" s="3"/>
      <c r="I71" s="3"/>
    </row>
    <row r="72" spans="1:9" s="17" customFormat="1" x14ac:dyDescent="0.3">
      <c r="A72" s="11" t="s">
        <v>74</v>
      </c>
      <c r="B72" s="3"/>
      <c r="C72" s="3"/>
      <c r="D72" s="3"/>
      <c r="E72" s="3"/>
      <c r="F72" s="3"/>
      <c r="G72" s="3"/>
      <c r="H72" s="3">
        <v>-1606</v>
      </c>
      <c r="I72" s="3">
        <v>-504</v>
      </c>
    </row>
    <row r="73" spans="1:9" s="17" customFormat="1" x14ac:dyDescent="0.3">
      <c r="A73" s="11" t="s">
        <v>75</v>
      </c>
      <c r="B73" s="3"/>
      <c r="C73" s="3"/>
      <c r="D73" s="3"/>
      <c r="E73" s="3"/>
      <c r="F73" s="3"/>
      <c r="G73" s="3"/>
      <c r="H73" s="3">
        <v>507</v>
      </c>
      <c r="I73" s="3">
        <v>-1676</v>
      </c>
    </row>
    <row r="74" spans="1:9" s="17" customFormat="1" x14ac:dyDescent="0.3">
      <c r="A74" s="11" t="s">
        <v>100</v>
      </c>
      <c r="B74" s="3"/>
      <c r="C74" s="3"/>
      <c r="D74" s="3"/>
      <c r="E74" s="3"/>
      <c r="F74" s="3"/>
      <c r="G74" s="3"/>
      <c r="H74" s="3">
        <v>-182</v>
      </c>
      <c r="I74" s="3">
        <v>-845</v>
      </c>
    </row>
    <row r="75" spans="1:9" s="17" customFormat="1" x14ac:dyDescent="0.3">
      <c r="A75" s="11" t="s">
        <v>99</v>
      </c>
      <c r="B75" s="3"/>
      <c r="C75" s="3"/>
      <c r="D75" s="3"/>
      <c r="E75" s="3"/>
      <c r="F75" s="3"/>
      <c r="G75" s="3"/>
      <c r="H75" s="3">
        <v>1326</v>
      </c>
      <c r="I75" s="3">
        <v>1365</v>
      </c>
    </row>
    <row r="76" spans="1:9" s="17" customFormat="1" x14ac:dyDescent="0.3">
      <c r="A76" s="28" t="s">
        <v>76</v>
      </c>
      <c r="B76" s="29">
        <f t="shared" ref="B76:H76" si="12">+SUM(B64:B75)</f>
        <v>0</v>
      </c>
      <c r="C76" s="29">
        <f t="shared" si="12"/>
        <v>0</v>
      </c>
      <c r="D76" s="29">
        <f t="shared" si="12"/>
        <v>0</v>
      </c>
      <c r="E76" s="29">
        <f t="shared" si="12"/>
        <v>0</v>
      </c>
      <c r="F76" s="29">
        <f t="shared" si="12"/>
        <v>0</v>
      </c>
      <c r="G76" s="29">
        <f t="shared" si="12"/>
        <v>0</v>
      </c>
      <c r="H76" s="29">
        <f t="shared" si="12"/>
        <v>6657</v>
      </c>
      <c r="I76" s="29">
        <f>+SUM(I64:I75)</f>
        <v>5188</v>
      </c>
    </row>
    <row r="77" spans="1:9" s="17" customFormat="1" x14ac:dyDescent="0.3">
      <c r="A77" s="1" t="s">
        <v>77</v>
      </c>
      <c r="B77" s="3"/>
      <c r="C77" s="3"/>
      <c r="D77" s="3"/>
      <c r="E77" s="3"/>
      <c r="F77" s="3"/>
      <c r="G77" s="3"/>
      <c r="H77" s="3"/>
      <c r="I77" s="3"/>
    </row>
    <row r="78" spans="1:9" s="17" customFormat="1" x14ac:dyDescent="0.3">
      <c r="A78" s="2" t="s">
        <v>78</v>
      </c>
      <c r="B78" s="3"/>
      <c r="C78" s="3"/>
      <c r="D78" s="3"/>
      <c r="E78" s="3"/>
      <c r="F78" s="3"/>
      <c r="G78" s="3"/>
      <c r="H78" s="3">
        <v>-9961</v>
      </c>
      <c r="I78" s="3">
        <v>-12913</v>
      </c>
    </row>
    <row r="79" spans="1:9" s="17" customFormat="1" x14ac:dyDescent="0.3">
      <c r="A79" s="2" t="s">
        <v>79</v>
      </c>
      <c r="B79" s="3"/>
      <c r="C79" s="3"/>
      <c r="D79" s="3"/>
      <c r="E79" s="3"/>
      <c r="F79" s="3"/>
      <c r="G79" s="3"/>
      <c r="H79" s="3">
        <v>4236</v>
      </c>
      <c r="I79" s="3">
        <v>8199</v>
      </c>
    </row>
    <row r="80" spans="1:9" s="17" customFormat="1" x14ac:dyDescent="0.3">
      <c r="A80" s="2" t="s">
        <v>80</v>
      </c>
      <c r="B80" s="3"/>
      <c r="C80" s="3"/>
      <c r="D80" s="3"/>
      <c r="E80" s="3"/>
      <c r="F80" s="3"/>
      <c r="G80" s="3"/>
      <c r="H80" s="3">
        <v>2449</v>
      </c>
      <c r="I80" s="3">
        <v>3967</v>
      </c>
    </row>
    <row r="81" spans="1:9" s="17" customFormat="1" x14ac:dyDescent="0.3">
      <c r="A81" s="2" t="s">
        <v>14</v>
      </c>
      <c r="B81" s="3"/>
      <c r="C81" s="3"/>
      <c r="D81" s="3"/>
      <c r="E81" s="3"/>
      <c r="F81" s="3"/>
      <c r="G81" s="3"/>
      <c r="H81" s="3">
        <v>-695</v>
      </c>
      <c r="I81" s="3">
        <v>-758</v>
      </c>
    </row>
    <row r="82" spans="1:9" s="17" customFormat="1" x14ac:dyDescent="0.3">
      <c r="A82" s="2" t="s">
        <v>81</v>
      </c>
      <c r="B82" s="3"/>
      <c r="C82" s="3"/>
      <c r="D82" s="3"/>
      <c r="E82" s="3"/>
      <c r="F82" s="3"/>
      <c r="G82" s="3"/>
      <c r="H82" s="3">
        <v>171</v>
      </c>
      <c r="I82" s="3">
        <v>-19</v>
      </c>
    </row>
    <row r="83" spans="1:9" s="17" customFormat="1" x14ac:dyDescent="0.3">
      <c r="A83" s="30" t="s">
        <v>82</v>
      </c>
      <c r="B83" s="29">
        <f t="shared" ref="B83:H83" si="13">+SUM(B78:B82)</f>
        <v>0</v>
      </c>
      <c r="C83" s="29">
        <f t="shared" si="13"/>
        <v>0</v>
      </c>
      <c r="D83" s="29">
        <f t="shared" si="13"/>
        <v>0</v>
      </c>
      <c r="E83" s="29">
        <f t="shared" si="13"/>
        <v>0</v>
      </c>
      <c r="F83" s="29">
        <f t="shared" si="13"/>
        <v>0</v>
      </c>
      <c r="G83" s="29">
        <f t="shared" si="13"/>
        <v>0</v>
      </c>
      <c r="H83" s="29">
        <f t="shared" si="13"/>
        <v>-3800</v>
      </c>
      <c r="I83" s="29">
        <f>+SUM(I78:I82)</f>
        <v>-1524</v>
      </c>
    </row>
    <row r="84" spans="1:9" s="17" customFormat="1" x14ac:dyDescent="0.3">
      <c r="A84" s="1" t="s">
        <v>83</v>
      </c>
      <c r="B84" s="3"/>
      <c r="C84" s="3"/>
      <c r="D84" s="3"/>
      <c r="E84" s="3"/>
      <c r="F84" s="3"/>
      <c r="G84" s="3"/>
      <c r="H84" s="3"/>
      <c r="I84" s="3"/>
    </row>
    <row r="85" spans="1:9" s="17" customFormat="1" x14ac:dyDescent="0.3">
      <c r="A85" s="2" t="s">
        <v>84</v>
      </c>
      <c r="B85" s="3"/>
      <c r="C85" s="3"/>
      <c r="D85" s="3"/>
      <c r="E85" s="3"/>
      <c r="F85" s="3"/>
      <c r="G85" s="3"/>
      <c r="H85" s="3">
        <v>0</v>
      </c>
      <c r="I85" s="3">
        <v>0</v>
      </c>
    </row>
    <row r="86" spans="1:9" s="17" customFormat="1" x14ac:dyDescent="0.3">
      <c r="A86" s="2" t="s">
        <v>85</v>
      </c>
      <c r="B86" s="3"/>
      <c r="C86" s="3"/>
      <c r="D86" s="3"/>
      <c r="E86" s="3"/>
      <c r="F86" s="3"/>
      <c r="G86" s="3"/>
      <c r="H86" s="3">
        <v>-52</v>
      </c>
      <c r="I86" s="3">
        <v>15</v>
      </c>
    </row>
    <row r="87" spans="1:9" s="17" customFormat="1" x14ac:dyDescent="0.3">
      <c r="A87" s="2" t="s">
        <v>86</v>
      </c>
      <c r="B87" s="3"/>
      <c r="C87" s="3"/>
      <c r="D87" s="3"/>
      <c r="E87" s="3"/>
      <c r="F87" s="3"/>
      <c r="G87" s="3"/>
      <c r="H87" s="3">
        <v>-197</v>
      </c>
      <c r="I87" s="3">
        <v>0</v>
      </c>
    </row>
    <row r="88" spans="1:9" s="17" customFormat="1" x14ac:dyDescent="0.3">
      <c r="A88" s="2" t="s">
        <v>87</v>
      </c>
      <c r="B88" s="3"/>
      <c r="C88" s="3"/>
      <c r="D88" s="3"/>
      <c r="E88" s="3"/>
      <c r="F88" s="3"/>
      <c r="G88" s="3"/>
      <c r="H88" s="3">
        <v>1172</v>
      </c>
      <c r="I88" s="3">
        <v>1151</v>
      </c>
    </row>
    <row r="89" spans="1:9" s="17" customFormat="1" x14ac:dyDescent="0.3">
      <c r="A89" s="2" t="s">
        <v>16</v>
      </c>
      <c r="B89" s="3"/>
      <c r="C89" s="3"/>
      <c r="D89" s="3"/>
      <c r="E89" s="3"/>
      <c r="F89" s="3"/>
      <c r="G89" s="3"/>
      <c r="H89" s="3">
        <v>-608</v>
      </c>
      <c r="I89" s="3">
        <v>-4014</v>
      </c>
    </row>
    <row r="90" spans="1:9" s="17" customFormat="1" x14ac:dyDescent="0.3">
      <c r="A90" s="2" t="s">
        <v>88</v>
      </c>
      <c r="B90" s="3"/>
      <c r="C90" s="3"/>
      <c r="D90" s="3"/>
      <c r="E90" s="3"/>
      <c r="F90" s="3"/>
      <c r="G90" s="3"/>
      <c r="H90" s="3">
        <v>-1638</v>
      </c>
      <c r="I90" s="3">
        <v>-1837</v>
      </c>
    </row>
    <row r="91" spans="1:9" s="17" customFormat="1" x14ac:dyDescent="0.3">
      <c r="A91" s="2" t="s">
        <v>89</v>
      </c>
      <c r="B91" s="3"/>
      <c r="C91" s="3"/>
      <c r="D91" s="3"/>
      <c r="E91" s="3"/>
      <c r="F91" s="3"/>
      <c r="G91" s="3"/>
      <c r="H91" s="3">
        <v>-136</v>
      </c>
      <c r="I91" s="3">
        <v>-151</v>
      </c>
    </row>
    <row r="92" spans="1:9" s="17" customFormat="1" x14ac:dyDescent="0.3">
      <c r="A92" s="30" t="s">
        <v>90</v>
      </c>
      <c r="B92" s="29">
        <f t="shared" ref="B92:H92" si="14">+SUM(B85:B91)</f>
        <v>0</v>
      </c>
      <c r="C92" s="29">
        <f t="shared" si="14"/>
        <v>0</v>
      </c>
      <c r="D92" s="29">
        <f t="shared" si="14"/>
        <v>0</v>
      </c>
      <c r="E92" s="29">
        <f t="shared" si="14"/>
        <v>0</v>
      </c>
      <c r="F92" s="29">
        <f t="shared" si="14"/>
        <v>0</v>
      </c>
      <c r="G92" s="29">
        <f t="shared" si="14"/>
        <v>0</v>
      </c>
      <c r="H92" s="29">
        <f t="shared" si="14"/>
        <v>-1459</v>
      </c>
      <c r="I92" s="29">
        <f>+SUM(I85:I91)</f>
        <v>-4836</v>
      </c>
    </row>
    <row r="93" spans="1:9" s="17" customFormat="1" x14ac:dyDescent="0.3">
      <c r="A93" s="2" t="s">
        <v>91</v>
      </c>
      <c r="B93" s="3"/>
      <c r="C93" s="3"/>
      <c r="D93" s="3"/>
      <c r="E93" s="3"/>
      <c r="F93" s="3"/>
      <c r="G93" s="3"/>
      <c r="H93" s="3">
        <v>143</v>
      </c>
      <c r="I93" s="3">
        <v>-143</v>
      </c>
    </row>
    <row r="94" spans="1:9" s="17" customFormat="1" x14ac:dyDescent="0.3">
      <c r="A94" s="30" t="s">
        <v>92</v>
      </c>
      <c r="B94" s="29">
        <f t="shared" ref="B94:H94" si="15">+B76+B83+B92+B93</f>
        <v>0</v>
      </c>
      <c r="C94" s="29">
        <f t="shared" si="15"/>
        <v>0</v>
      </c>
      <c r="D94" s="29">
        <f t="shared" si="15"/>
        <v>0</v>
      </c>
      <c r="E94" s="29">
        <f t="shared" si="15"/>
        <v>0</v>
      </c>
      <c r="F94" s="29">
        <f t="shared" si="15"/>
        <v>0</v>
      </c>
      <c r="G94" s="29">
        <f t="shared" si="15"/>
        <v>0</v>
      </c>
      <c r="H94" s="29">
        <f t="shared" si="15"/>
        <v>1541</v>
      </c>
      <c r="I94" s="29">
        <f>+I76+I83+I92+I93</f>
        <v>-1315</v>
      </c>
    </row>
    <row r="95" spans="1:9" s="17" customFormat="1" x14ac:dyDescent="0.3">
      <c r="A95" t="s">
        <v>93</v>
      </c>
      <c r="B95" s="3"/>
      <c r="C95" s="3"/>
      <c r="D95" s="3"/>
      <c r="E95" s="3"/>
      <c r="F95" s="3"/>
      <c r="G95" s="3"/>
      <c r="H95" s="3">
        <v>8348</v>
      </c>
      <c r="I95" s="3">
        <f>+H96</f>
        <v>9889</v>
      </c>
    </row>
    <row r="96" spans="1:9" s="17" customFormat="1" ht="15" thickBot="1" x14ac:dyDescent="0.35">
      <c r="A96" s="6" t="s">
        <v>94</v>
      </c>
      <c r="B96" s="7"/>
      <c r="C96" s="7"/>
      <c r="D96" s="7"/>
      <c r="E96" s="7"/>
      <c r="F96" s="7"/>
      <c r="G96" s="7"/>
      <c r="H96" s="7">
        <f>+H94+H95</f>
        <v>9889</v>
      </c>
      <c r="I96" s="7">
        <f>+I94+I95</f>
        <v>8574</v>
      </c>
    </row>
    <row r="97" spans="1:9" s="12" customFormat="1" ht="15" thickTop="1" x14ac:dyDescent="0.3">
      <c r="A97" s="12" t="s">
        <v>19</v>
      </c>
      <c r="B97" s="13">
        <f t="shared" ref="B97:H97" si="16">+B96-B25</f>
        <v>0</v>
      </c>
      <c r="C97" s="13">
        <f t="shared" si="16"/>
        <v>0</v>
      </c>
      <c r="D97" s="13">
        <f t="shared" si="16"/>
        <v>0</v>
      </c>
      <c r="E97" s="13">
        <f t="shared" si="16"/>
        <v>0</v>
      </c>
      <c r="F97" s="13">
        <f t="shared" si="16"/>
        <v>0</v>
      </c>
      <c r="G97" s="13">
        <f t="shared" si="16"/>
        <v>0</v>
      </c>
      <c r="H97" s="13">
        <f t="shared" si="16"/>
        <v>0</v>
      </c>
      <c r="I97" s="13">
        <f>+I96-I25</f>
        <v>0</v>
      </c>
    </row>
    <row r="98" spans="1:9" s="17" customFormat="1" x14ac:dyDescent="0.3">
      <c r="A98" t="s">
        <v>95</v>
      </c>
      <c r="B98" s="3"/>
      <c r="C98" s="3"/>
      <c r="D98" s="3"/>
      <c r="E98" s="3"/>
      <c r="F98" s="3"/>
      <c r="G98" s="3"/>
      <c r="H98" s="3"/>
      <c r="I98" s="3"/>
    </row>
    <row r="99" spans="1:9" s="17" customFormat="1" x14ac:dyDescent="0.3">
      <c r="A99" s="2" t="s">
        <v>17</v>
      </c>
      <c r="B99" s="3"/>
      <c r="C99" s="3"/>
      <c r="D99" s="3"/>
      <c r="E99" s="3"/>
      <c r="F99" s="3"/>
      <c r="G99" s="3"/>
      <c r="H99" s="3"/>
      <c r="I99" s="3"/>
    </row>
    <row r="100" spans="1:9" s="17" customFormat="1" x14ac:dyDescent="0.3">
      <c r="A100" s="11" t="s">
        <v>96</v>
      </c>
      <c r="B100" s="3"/>
      <c r="C100" s="3"/>
      <c r="D100" s="3"/>
      <c r="E100" s="3"/>
      <c r="F100" s="3"/>
      <c r="G100" s="3"/>
      <c r="H100" s="3">
        <v>293</v>
      </c>
      <c r="I100" s="3">
        <v>290</v>
      </c>
    </row>
    <row r="101" spans="1:9" s="17" customFormat="1" x14ac:dyDescent="0.3">
      <c r="A101" s="11" t="s">
        <v>18</v>
      </c>
      <c r="B101" s="3"/>
      <c r="C101" s="3"/>
      <c r="D101" s="3"/>
      <c r="E101" s="3"/>
      <c r="F101" s="3"/>
      <c r="G101" s="3"/>
      <c r="H101" s="3">
        <v>1177</v>
      </c>
      <c r="I101" s="3">
        <v>1231</v>
      </c>
    </row>
    <row r="102" spans="1:9" s="17" customFormat="1" x14ac:dyDescent="0.3">
      <c r="A102" s="11" t="s">
        <v>97</v>
      </c>
      <c r="B102" s="3"/>
      <c r="C102" s="3"/>
      <c r="D102" s="3"/>
      <c r="E102" s="3"/>
      <c r="F102" s="3"/>
      <c r="G102" s="3"/>
      <c r="H102" s="3">
        <v>179</v>
      </c>
      <c r="I102" s="3">
        <v>160</v>
      </c>
    </row>
    <row r="103" spans="1:9" s="17" customFormat="1" x14ac:dyDescent="0.3">
      <c r="A103" s="11" t="s">
        <v>98</v>
      </c>
      <c r="B103" s="3"/>
      <c r="C103" s="3"/>
      <c r="D103" s="3"/>
      <c r="E103" s="3"/>
      <c r="F103" s="3"/>
      <c r="G103" s="3"/>
      <c r="H103" s="3">
        <v>438</v>
      </c>
      <c r="I103" s="3">
        <v>480</v>
      </c>
    </row>
    <row r="105" spans="1:9" x14ac:dyDescent="0.3">
      <c r="A105" s="14" t="s">
        <v>101</v>
      </c>
      <c r="B105" s="14"/>
      <c r="C105" s="14"/>
      <c r="D105" s="14"/>
      <c r="E105" s="14"/>
      <c r="F105" s="14"/>
      <c r="G105" s="14"/>
      <c r="H105" s="14"/>
      <c r="I105" s="14"/>
    </row>
    <row r="106" spans="1:9" x14ac:dyDescent="0.3">
      <c r="A106" s="31" t="s">
        <v>111</v>
      </c>
      <c r="B106" s="3"/>
      <c r="C106" s="3"/>
      <c r="D106" s="3"/>
      <c r="E106" s="3"/>
      <c r="F106" s="3"/>
      <c r="G106" s="3"/>
      <c r="H106" s="3"/>
      <c r="I106" s="3"/>
    </row>
    <row r="107" spans="1:9" x14ac:dyDescent="0.3">
      <c r="A107" s="2" t="s">
        <v>102</v>
      </c>
      <c r="B107" s="3">
        <f t="shared" ref="B107:H107" si="17">+SUM(B108:B110)</f>
        <v>0</v>
      </c>
      <c r="C107" s="3">
        <f t="shared" si="17"/>
        <v>0</v>
      </c>
      <c r="D107" s="3">
        <f t="shared" si="17"/>
        <v>0</v>
      </c>
      <c r="E107" s="3">
        <f t="shared" si="17"/>
        <v>0</v>
      </c>
      <c r="F107" s="3">
        <f t="shared" si="17"/>
        <v>0</v>
      </c>
      <c r="G107" s="3">
        <f t="shared" si="17"/>
        <v>0</v>
      </c>
      <c r="H107" s="3">
        <f t="shared" si="17"/>
        <v>17179</v>
      </c>
      <c r="I107" s="3">
        <f>+SUM(I108:I110)</f>
        <v>18353</v>
      </c>
    </row>
    <row r="108" spans="1:9" x14ac:dyDescent="0.3">
      <c r="A108" s="11" t="s">
        <v>115</v>
      </c>
      <c r="H108" s="8">
        <v>11644</v>
      </c>
      <c r="I108" s="8">
        <v>12228</v>
      </c>
    </row>
    <row r="109" spans="1:9" x14ac:dyDescent="0.3">
      <c r="A109" s="11" t="s">
        <v>116</v>
      </c>
      <c r="H109" s="8">
        <v>5028</v>
      </c>
      <c r="I109" s="8">
        <v>5492</v>
      </c>
    </row>
    <row r="110" spans="1:9" x14ac:dyDescent="0.3">
      <c r="A110" s="11" t="s">
        <v>117</v>
      </c>
      <c r="H110">
        <v>507</v>
      </c>
      <c r="I110">
        <v>633</v>
      </c>
    </row>
    <row r="111" spans="1:9" x14ac:dyDescent="0.3">
      <c r="A111" s="2" t="s">
        <v>103</v>
      </c>
      <c r="B111" s="3">
        <f t="shared" ref="B111" si="18">+SUM(B112:B114)</f>
        <v>0</v>
      </c>
      <c r="C111" s="3">
        <f t="shared" ref="C111" si="19">+SUM(C112:C114)</f>
        <v>0</v>
      </c>
      <c r="D111" s="3">
        <f t="shared" ref="D111" si="20">+SUM(D112:D114)</f>
        <v>0</v>
      </c>
      <c r="E111" s="3">
        <f t="shared" ref="E111" si="21">+SUM(E112:E114)</f>
        <v>0</v>
      </c>
      <c r="F111" s="3">
        <f t="shared" ref="F111" si="22">+SUM(F112:F114)</f>
        <v>0</v>
      </c>
      <c r="G111" s="3">
        <f t="shared" ref="G111" si="23">+SUM(G112:G114)</f>
        <v>0</v>
      </c>
      <c r="H111" s="3">
        <f t="shared" ref="H111" si="24">+SUM(H112:H114)</f>
        <v>11456</v>
      </c>
      <c r="I111" s="3">
        <f>+SUM(I112:I114)</f>
        <v>12479</v>
      </c>
    </row>
    <row r="112" spans="1:9" x14ac:dyDescent="0.3">
      <c r="A112" s="11" t="s">
        <v>115</v>
      </c>
      <c r="H112" s="8">
        <v>6970</v>
      </c>
      <c r="I112" s="8">
        <v>7388</v>
      </c>
    </row>
    <row r="113" spans="1:9" x14ac:dyDescent="0.3">
      <c r="A113" s="11" t="s">
        <v>116</v>
      </c>
      <c r="H113" s="8">
        <v>3996</v>
      </c>
      <c r="I113" s="8">
        <v>4527</v>
      </c>
    </row>
    <row r="114" spans="1:9" x14ac:dyDescent="0.3">
      <c r="A114" s="11" t="s">
        <v>117</v>
      </c>
      <c r="H114">
        <v>490</v>
      </c>
      <c r="I114">
        <v>564</v>
      </c>
    </row>
    <row r="115" spans="1:9" x14ac:dyDescent="0.3">
      <c r="A115" s="2" t="s">
        <v>104</v>
      </c>
      <c r="B115" s="3">
        <f t="shared" ref="B115" si="25">+SUM(B116:B118)</f>
        <v>0</v>
      </c>
      <c r="C115" s="3">
        <f t="shared" ref="C115" si="26">+SUM(C116:C118)</f>
        <v>0</v>
      </c>
      <c r="D115" s="3">
        <f t="shared" ref="D115" si="27">+SUM(D116:D118)</f>
        <v>0</v>
      </c>
      <c r="E115" s="3">
        <f t="shared" ref="E115" si="28">+SUM(E116:E118)</f>
        <v>0</v>
      </c>
      <c r="F115" s="3">
        <f t="shared" ref="F115" si="29">+SUM(F116:F118)</f>
        <v>0</v>
      </c>
      <c r="G115" s="3">
        <f t="shared" ref="G115" si="30">+SUM(G116:G118)</f>
        <v>0</v>
      </c>
      <c r="H115" s="3">
        <f t="shared" ref="H115" si="31">+SUM(H116:H118)</f>
        <v>8290</v>
      </c>
      <c r="I115" s="3">
        <f>+SUM(I116:I118)</f>
        <v>7547</v>
      </c>
    </row>
    <row r="116" spans="1:9" x14ac:dyDescent="0.3">
      <c r="A116" s="11" t="s">
        <v>115</v>
      </c>
      <c r="H116" s="8">
        <v>5748</v>
      </c>
      <c r="I116" s="8">
        <v>5416</v>
      </c>
    </row>
    <row r="117" spans="1:9" x14ac:dyDescent="0.3">
      <c r="A117" s="11" t="s">
        <v>116</v>
      </c>
      <c r="H117" s="8">
        <v>2347</v>
      </c>
      <c r="I117" s="8">
        <v>1938</v>
      </c>
    </row>
    <row r="118" spans="1:9" x14ac:dyDescent="0.3">
      <c r="A118" s="11" t="s">
        <v>117</v>
      </c>
      <c r="H118">
        <v>195</v>
      </c>
      <c r="I118">
        <v>193</v>
      </c>
    </row>
    <row r="119" spans="1:9" x14ac:dyDescent="0.3">
      <c r="A119" s="2" t="s">
        <v>108</v>
      </c>
      <c r="B119" s="3">
        <f t="shared" ref="B119" si="32">+SUM(B120:B122)</f>
        <v>0</v>
      </c>
      <c r="C119" s="3">
        <f t="shared" ref="C119" si="33">+SUM(C120:C122)</f>
        <v>0</v>
      </c>
      <c r="D119" s="3">
        <f t="shared" ref="D119" si="34">+SUM(D120:D122)</f>
        <v>0</v>
      </c>
      <c r="E119" s="3">
        <f t="shared" ref="E119" si="35">+SUM(E120:E122)</f>
        <v>0</v>
      </c>
      <c r="F119" s="3">
        <f t="shared" ref="F119" si="36">+SUM(F120:F122)</f>
        <v>0</v>
      </c>
      <c r="G119" s="3">
        <f t="shared" ref="G119" si="37">+SUM(G120:G122)</f>
        <v>0</v>
      </c>
      <c r="H119" s="3">
        <f t="shared" ref="H119" si="38">+SUM(H120:H122)</f>
        <v>5343</v>
      </c>
      <c r="I119" s="3">
        <f>+SUM(I120:I122)</f>
        <v>5955</v>
      </c>
    </row>
    <row r="120" spans="1:9" x14ac:dyDescent="0.3">
      <c r="A120" s="11" t="s">
        <v>115</v>
      </c>
      <c r="H120" s="8">
        <v>3659</v>
      </c>
      <c r="I120" s="8">
        <v>4111</v>
      </c>
    </row>
    <row r="121" spans="1:9" x14ac:dyDescent="0.3">
      <c r="A121" s="11" t="s">
        <v>116</v>
      </c>
      <c r="H121" s="8">
        <v>1494</v>
      </c>
      <c r="I121" s="8">
        <v>1610</v>
      </c>
    </row>
    <row r="122" spans="1:9" x14ac:dyDescent="0.3">
      <c r="A122" s="11" t="s">
        <v>117</v>
      </c>
      <c r="H122">
        <v>190</v>
      </c>
      <c r="I122">
        <v>234</v>
      </c>
    </row>
    <row r="123" spans="1:9" x14ac:dyDescent="0.3">
      <c r="A123" s="2" t="s">
        <v>109</v>
      </c>
      <c r="B123" s="3"/>
      <c r="C123" s="3"/>
      <c r="D123" s="3"/>
      <c r="E123" s="3"/>
      <c r="F123" s="3"/>
      <c r="G123" s="3"/>
      <c r="H123" s="3">
        <v>25</v>
      </c>
      <c r="I123" s="3">
        <v>102</v>
      </c>
    </row>
    <row r="124" spans="1:9" x14ac:dyDescent="0.3">
      <c r="A124" s="4" t="s">
        <v>105</v>
      </c>
      <c r="B124" s="5">
        <f t="shared" ref="B124:I124" si="39">+B107+B111+B115+B119+B123</f>
        <v>0</v>
      </c>
      <c r="C124" s="5">
        <f t="shared" si="39"/>
        <v>0</v>
      </c>
      <c r="D124" s="5">
        <f t="shared" si="39"/>
        <v>0</v>
      </c>
      <c r="E124" s="5">
        <f t="shared" si="39"/>
        <v>0</v>
      </c>
      <c r="F124" s="5">
        <f t="shared" si="39"/>
        <v>0</v>
      </c>
      <c r="G124" s="5">
        <f t="shared" si="39"/>
        <v>0</v>
      </c>
      <c r="H124" s="5">
        <f t="shared" si="39"/>
        <v>42293</v>
      </c>
      <c r="I124" s="5">
        <f t="shared" si="39"/>
        <v>44436</v>
      </c>
    </row>
    <row r="125" spans="1:9" x14ac:dyDescent="0.3">
      <c r="A125" s="2" t="s">
        <v>106</v>
      </c>
      <c r="B125" s="3"/>
      <c r="C125" s="3"/>
      <c r="D125" s="3"/>
      <c r="E125" s="3"/>
      <c r="F125" s="3"/>
      <c r="G125" s="3"/>
      <c r="H125" s="3">
        <f>+SUM(H126:H129)</f>
        <v>2205</v>
      </c>
      <c r="I125" s="3">
        <f>+SUM(I126:I129)</f>
        <v>2346</v>
      </c>
    </row>
    <row r="126" spans="1:9" x14ac:dyDescent="0.3">
      <c r="A126" s="11" t="s">
        <v>115</v>
      </c>
      <c r="B126" s="3"/>
      <c r="C126" s="3"/>
      <c r="D126" s="3"/>
      <c r="E126" s="3"/>
      <c r="F126" s="3"/>
      <c r="G126" s="3"/>
      <c r="H126" s="3">
        <v>1986</v>
      </c>
      <c r="I126" s="3">
        <v>2094</v>
      </c>
    </row>
    <row r="127" spans="1:9" x14ac:dyDescent="0.3">
      <c r="A127" s="11" t="s">
        <v>116</v>
      </c>
      <c r="B127" s="3"/>
      <c r="C127" s="3"/>
      <c r="D127" s="3"/>
      <c r="E127" s="3"/>
      <c r="F127" s="3"/>
      <c r="G127" s="3"/>
      <c r="H127" s="3">
        <v>104</v>
      </c>
      <c r="I127" s="3">
        <v>103</v>
      </c>
    </row>
    <row r="128" spans="1:9" x14ac:dyDescent="0.3">
      <c r="A128" s="11" t="s">
        <v>117</v>
      </c>
      <c r="B128" s="3"/>
      <c r="C128" s="3"/>
      <c r="D128" s="3"/>
      <c r="E128" s="3"/>
      <c r="F128" s="3"/>
      <c r="G128" s="3"/>
      <c r="H128" s="3">
        <v>29</v>
      </c>
      <c r="I128" s="3">
        <v>26</v>
      </c>
    </row>
    <row r="129" spans="1:9" x14ac:dyDescent="0.3">
      <c r="A129" s="11" t="s">
        <v>123</v>
      </c>
      <c r="B129" s="3"/>
      <c r="C129" s="3"/>
      <c r="D129" s="3"/>
      <c r="E129" s="3"/>
      <c r="F129" s="3"/>
      <c r="G129" s="3"/>
      <c r="H129" s="3">
        <v>86</v>
      </c>
      <c r="I129" s="3">
        <v>123</v>
      </c>
    </row>
    <row r="130" spans="1:9" x14ac:dyDescent="0.3">
      <c r="A130" s="2" t="s">
        <v>110</v>
      </c>
      <c r="B130" s="3"/>
      <c r="C130" s="3"/>
      <c r="D130" s="3"/>
      <c r="E130" s="3"/>
      <c r="F130" s="3"/>
      <c r="G130" s="3"/>
      <c r="H130" s="3">
        <v>40</v>
      </c>
      <c r="I130" s="3">
        <v>-72</v>
      </c>
    </row>
    <row r="131" spans="1:9" ht="15" thickBot="1" x14ac:dyDescent="0.35">
      <c r="A131" s="6" t="s">
        <v>107</v>
      </c>
      <c r="B131" s="7">
        <f t="shared" ref="B131:H131" si="40">+B124+B125+B130</f>
        <v>0</v>
      </c>
      <c r="C131" s="7">
        <f t="shared" si="40"/>
        <v>0</v>
      </c>
      <c r="D131" s="7">
        <f t="shared" si="40"/>
        <v>0</v>
      </c>
      <c r="E131" s="7">
        <f t="shared" si="40"/>
        <v>0</v>
      </c>
      <c r="F131" s="7">
        <f t="shared" si="40"/>
        <v>0</v>
      </c>
      <c r="G131" s="7">
        <f t="shared" si="40"/>
        <v>0</v>
      </c>
      <c r="H131" s="7">
        <f t="shared" si="40"/>
        <v>44538</v>
      </c>
      <c r="I131" s="7">
        <f>+I124+I125+I130</f>
        <v>46710</v>
      </c>
    </row>
    <row r="132" spans="1:9" s="12" customFormat="1" ht="15" thickTop="1" x14ac:dyDescent="0.3">
      <c r="A132" s="12" t="s">
        <v>113</v>
      </c>
      <c r="B132" s="13">
        <f>+I131-I2</f>
        <v>0</v>
      </c>
      <c r="C132" s="13">
        <f t="shared" ref="C132:G132" si="41">+C131-C2</f>
        <v>0</v>
      </c>
      <c r="D132" s="13">
        <f t="shared" si="41"/>
        <v>0</v>
      </c>
      <c r="E132" s="13">
        <f t="shared" si="41"/>
        <v>0</v>
      </c>
      <c r="F132" s="13">
        <f t="shared" si="41"/>
        <v>0</v>
      </c>
      <c r="G132" s="13">
        <f t="shared" si="41"/>
        <v>0</v>
      </c>
      <c r="H132" s="13">
        <f>+H131-H2</f>
        <v>0</v>
      </c>
    </row>
    <row r="133" spans="1:9" x14ac:dyDescent="0.3">
      <c r="A133" s="1" t="s">
        <v>112</v>
      </c>
    </row>
    <row r="134" spans="1:9" x14ac:dyDescent="0.3">
      <c r="A134" s="2" t="s">
        <v>102</v>
      </c>
      <c r="B134" s="3"/>
      <c r="C134" s="3"/>
      <c r="D134" s="3"/>
      <c r="E134" s="3"/>
      <c r="F134" s="3"/>
      <c r="G134" s="3"/>
      <c r="H134" s="3">
        <v>5089</v>
      </c>
      <c r="I134" s="3">
        <v>5114</v>
      </c>
    </row>
    <row r="135" spans="1:9" x14ac:dyDescent="0.3">
      <c r="A135" s="2" t="s">
        <v>103</v>
      </c>
      <c r="B135" s="3"/>
      <c r="C135" s="3"/>
      <c r="D135" s="3"/>
      <c r="E135" s="3"/>
      <c r="F135" s="3"/>
      <c r="G135" s="3"/>
      <c r="H135" s="3">
        <v>2435</v>
      </c>
      <c r="I135" s="3">
        <v>3293</v>
      </c>
    </row>
    <row r="136" spans="1:9" x14ac:dyDescent="0.3">
      <c r="A136" s="2" t="s">
        <v>104</v>
      </c>
      <c r="B136" s="3"/>
      <c r="C136" s="3"/>
      <c r="D136" s="3"/>
      <c r="E136" s="3"/>
      <c r="F136" s="3"/>
      <c r="G136" s="3"/>
      <c r="H136" s="3">
        <v>3243</v>
      </c>
      <c r="I136" s="3">
        <v>2365</v>
      </c>
    </row>
    <row r="137" spans="1:9" x14ac:dyDescent="0.3">
      <c r="A137" s="2" t="s">
        <v>108</v>
      </c>
      <c r="B137" s="3"/>
      <c r="C137" s="3"/>
      <c r="D137" s="3"/>
      <c r="E137" s="3"/>
      <c r="F137" s="3"/>
      <c r="G137" s="3"/>
      <c r="H137" s="3">
        <v>1530</v>
      </c>
      <c r="I137" s="3">
        <v>1896</v>
      </c>
    </row>
    <row r="138" spans="1:9" x14ac:dyDescent="0.3">
      <c r="A138" s="2" t="s">
        <v>109</v>
      </c>
      <c r="B138" s="3"/>
      <c r="C138" s="3"/>
      <c r="D138" s="3"/>
      <c r="E138" s="3"/>
      <c r="F138" s="3"/>
      <c r="G138" s="3"/>
      <c r="H138" s="3">
        <v>-3656</v>
      </c>
      <c r="I138" s="3">
        <v>-4262</v>
      </c>
    </row>
    <row r="139" spans="1:9" x14ac:dyDescent="0.3">
      <c r="A139" s="4" t="s">
        <v>105</v>
      </c>
      <c r="B139" s="5">
        <f t="shared" ref="B139:I139" si="42">+SUM(B134:B138)</f>
        <v>0</v>
      </c>
      <c r="C139" s="5">
        <f t="shared" si="42"/>
        <v>0</v>
      </c>
      <c r="D139" s="5">
        <f t="shared" si="42"/>
        <v>0</v>
      </c>
      <c r="E139" s="5">
        <f t="shared" si="42"/>
        <v>0</v>
      </c>
      <c r="F139" s="5">
        <f t="shared" si="42"/>
        <v>0</v>
      </c>
      <c r="G139" s="5">
        <f t="shared" si="42"/>
        <v>0</v>
      </c>
      <c r="H139" s="5">
        <f t="shared" si="42"/>
        <v>8641</v>
      </c>
      <c r="I139" s="5">
        <f t="shared" si="42"/>
        <v>8406</v>
      </c>
    </row>
    <row r="140" spans="1:9" x14ac:dyDescent="0.3">
      <c r="A140" s="2" t="s">
        <v>106</v>
      </c>
      <c r="B140" s="3"/>
      <c r="C140" s="3"/>
      <c r="D140" s="3"/>
      <c r="E140" s="3"/>
      <c r="F140" s="3"/>
      <c r="G140" s="3"/>
      <c r="H140" s="3">
        <v>543</v>
      </c>
      <c r="I140" s="3">
        <v>669</v>
      </c>
    </row>
    <row r="141" spans="1:9" x14ac:dyDescent="0.3">
      <c r="A141" s="2" t="s">
        <v>110</v>
      </c>
      <c r="B141" s="3"/>
      <c r="C141" s="3"/>
      <c r="D141" s="3"/>
      <c r="E141" s="3"/>
      <c r="F141" s="3"/>
      <c r="G141" s="3"/>
      <c r="H141" s="3">
        <v>-2261</v>
      </c>
      <c r="I141" s="3">
        <v>-2219</v>
      </c>
    </row>
    <row r="142" spans="1:9" ht="15" thickBot="1" x14ac:dyDescent="0.35">
      <c r="A142" s="6" t="s">
        <v>114</v>
      </c>
      <c r="B142" s="7">
        <f t="shared" ref="B142" si="43">+SUM(B139:B141)</f>
        <v>0</v>
      </c>
      <c r="C142" s="7">
        <f t="shared" ref="C142" si="44">+SUM(C139:C141)</f>
        <v>0</v>
      </c>
      <c r="D142" s="7">
        <f t="shared" ref="D142" si="45">+SUM(D139:D141)</f>
        <v>0</v>
      </c>
      <c r="E142" s="7">
        <f t="shared" ref="E142" si="46">+SUM(E139:E141)</f>
        <v>0</v>
      </c>
      <c r="F142" s="7">
        <f t="shared" ref="F142" si="47">+SUM(F139:F141)</f>
        <v>0</v>
      </c>
      <c r="G142" s="7">
        <f t="shared" ref="G142" si="48">+SUM(G139:G141)</f>
        <v>0</v>
      </c>
      <c r="H142" s="7">
        <f t="shared" ref="H142" si="49">+SUM(H139:H141)</f>
        <v>6923</v>
      </c>
      <c r="I142" s="7">
        <f>+SUM(I139:I141)</f>
        <v>6856</v>
      </c>
    </row>
    <row r="143" spans="1:9" s="12" customFormat="1" ht="15" thickTop="1" x14ac:dyDescent="0.3">
      <c r="A143" s="12" t="s">
        <v>113</v>
      </c>
      <c r="B143" s="13">
        <f t="shared" ref="B143:H143" si="50">+B142-B10-B8</f>
        <v>0</v>
      </c>
      <c r="C143" s="13">
        <f t="shared" si="50"/>
        <v>0</v>
      </c>
      <c r="D143" s="13">
        <f t="shared" si="50"/>
        <v>0</v>
      </c>
      <c r="E143" s="13">
        <f t="shared" si="50"/>
        <v>0</v>
      </c>
      <c r="F143" s="13">
        <f t="shared" si="50"/>
        <v>0</v>
      </c>
      <c r="G143" s="13">
        <f t="shared" si="50"/>
        <v>0</v>
      </c>
      <c r="H143" s="13">
        <f t="shared" si="50"/>
        <v>0</v>
      </c>
      <c r="I143" s="13">
        <f>+I142-I10-I8</f>
        <v>0</v>
      </c>
    </row>
    <row r="144" spans="1:9" x14ac:dyDescent="0.3">
      <c r="A144" s="1" t="s">
        <v>119</v>
      </c>
    </row>
    <row r="145" spans="1:9" x14ac:dyDescent="0.3">
      <c r="A145" s="2" t="s">
        <v>102</v>
      </c>
      <c r="B145" s="3"/>
      <c r="C145" s="3"/>
      <c r="D145" s="3"/>
      <c r="E145" s="3"/>
      <c r="F145" s="3"/>
      <c r="G145" s="3"/>
      <c r="H145" s="3">
        <v>617</v>
      </c>
      <c r="I145" s="3">
        <v>639</v>
      </c>
    </row>
    <row r="146" spans="1:9" x14ac:dyDescent="0.3">
      <c r="A146" s="2" t="s">
        <v>103</v>
      </c>
      <c r="B146" s="3"/>
      <c r="C146" s="3"/>
      <c r="D146" s="3"/>
      <c r="E146" s="3"/>
      <c r="F146" s="3"/>
      <c r="G146" s="3"/>
      <c r="H146" s="3">
        <v>982</v>
      </c>
      <c r="I146" s="3">
        <v>920</v>
      </c>
    </row>
    <row r="147" spans="1:9" x14ac:dyDescent="0.3">
      <c r="A147" s="2" t="s">
        <v>104</v>
      </c>
      <c r="B147" s="3"/>
      <c r="C147" s="3"/>
      <c r="D147" s="3"/>
      <c r="E147" s="3"/>
      <c r="F147" s="3"/>
      <c r="G147" s="3"/>
      <c r="H147" s="3">
        <v>288</v>
      </c>
      <c r="I147" s="3">
        <v>303</v>
      </c>
    </row>
    <row r="148" spans="1:9" x14ac:dyDescent="0.3">
      <c r="A148" s="2" t="s">
        <v>120</v>
      </c>
      <c r="B148" s="3"/>
      <c r="C148" s="3"/>
      <c r="D148" s="3"/>
      <c r="E148" s="3"/>
      <c r="F148" s="3"/>
      <c r="G148" s="3"/>
      <c r="H148" s="3">
        <v>304</v>
      </c>
      <c r="I148" s="3">
        <v>274</v>
      </c>
    </row>
    <row r="149" spans="1:9" x14ac:dyDescent="0.3">
      <c r="A149" s="2" t="s">
        <v>109</v>
      </c>
      <c r="B149" s="3"/>
      <c r="C149" s="3"/>
      <c r="D149" s="3"/>
      <c r="E149" s="3"/>
      <c r="F149" s="3"/>
      <c r="G149" s="3"/>
      <c r="H149" s="3">
        <v>780</v>
      </c>
      <c r="I149" s="3">
        <v>789</v>
      </c>
    </row>
    <row r="150" spans="1:9" x14ac:dyDescent="0.3">
      <c r="A150" s="4" t="s">
        <v>121</v>
      </c>
      <c r="B150" s="5">
        <f t="shared" ref="B150:I150" si="51">+SUM(B145:B149)</f>
        <v>0</v>
      </c>
      <c r="C150" s="5">
        <f t="shared" si="51"/>
        <v>0</v>
      </c>
      <c r="D150" s="5">
        <f t="shared" si="51"/>
        <v>0</v>
      </c>
      <c r="E150" s="5">
        <f t="shared" si="51"/>
        <v>0</v>
      </c>
      <c r="F150" s="5">
        <f t="shared" si="51"/>
        <v>0</v>
      </c>
      <c r="G150" s="5">
        <f t="shared" si="51"/>
        <v>0</v>
      </c>
      <c r="H150" s="5">
        <f t="shared" si="51"/>
        <v>2971</v>
      </c>
      <c r="I150" s="5">
        <f t="shared" si="51"/>
        <v>2925</v>
      </c>
    </row>
    <row r="151" spans="1:9" x14ac:dyDescent="0.3">
      <c r="A151" s="2" t="s">
        <v>106</v>
      </c>
      <c r="B151" s="3"/>
      <c r="C151" s="3"/>
      <c r="D151" s="3"/>
      <c r="E151" s="3"/>
      <c r="F151" s="3"/>
      <c r="G151" s="3"/>
      <c r="H151" s="3">
        <v>63</v>
      </c>
      <c r="I151" s="3">
        <v>49</v>
      </c>
    </row>
    <row r="152" spans="1:9" x14ac:dyDescent="0.3">
      <c r="A152" s="2" t="s">
        <v>110</v>
      </c>
      <c r="B152" s="3"/>
      <c r="C152" s="3"/>
      <c r="D152" s="3"/>
      <c r="E152" s="3"/>
      <c r="F152" s="3"/>
      <c r="G152" s="3"/>
      <c r="H152" s="3">
        <v>1870</v>
      </c>
      <c r="I152" s="3">
        <v>1817</v>
      </c>
    </row>
    <row r="153" spans="1:9" ht="15" thickBot="1" x14ac:dyDescent="0.35">
      <c r="A153" s="6" t="s">
        <v>122</v>
      </c>
      <c r="B153" s="7">
        <f t="shared" ref="B153:H153" si="52">+SUM(B150:B152)</f>
        <v>0</v>
      </c>
      <c r="C153" s="7">
        <f t="shared" si="52"/>
        <v>0</v>
      </c>
      <c r="D153" s="7">
        <f t="shared" si="52"/>
        <v>0</v>
      </c>
      <c r="E153" s="7">
        <f t="shared" si="52"/>
        <v>0</v>
      </c>
      <c r="F153" s="7">
        <f t="shared" si="52"/>
        <v>0</v>
      </c>
      <c r="G153" s="7">
        <f t="shared" si="52"/>
        <v>0</v>
      </c>
      <c r="H153" s="7">
        <f t="shared" si="52"/>
        <v>4904</v>
      </c>
      <c r="I153" s="7">
        <f>+SUM(I150:I152)</f>
        <v>4791</v>
      </c>
    </row>
    <row r="154" spans="1:9" ht="15" thickTop="1" x14ac:dyDescent="0.3">
      <c r="A154" s="12" t="s">
        <v>113</v>
      </c>
      <c r="B154" s="13">
        <f t="shared" ref="B154:H154" si="53">+B153-B31</f>
        <v>0</v>
      </c>
      <c r="C154" s="13">
        <f t="shared" si="53"/>
        <v>0</v>
      </c>
      <c r="D154" s="13">
        <f t="shared" si="53"/>
        <v>0</v>
      </c>
      <c r="E154" s="13">
        <f t="shared" si="53"/>
        <v>0</v>
      </c>
      <c r="F154" s="13">
        <f t="shared" si="53"/>
        <v>0</v>
      </c>
      <c r="G154" s="13">
        <f t="shared" si="53"/>
        <v>0</v>
      </c>
      <c r="H154" s="13">
        <f t="shared" si="53"/>
        <v>0</v>
      </c>
      <c r="I154" s="13">
        <f>+I153-I31</f>
        <v>0</v>
      </c>
    </row>
    <row r="155" spans="1:9" x14ac:dyDescent="0.3">
      <c r="A155" s="1" t="s">
        <v>124</v>
      </c>
    </row>
    <row r="156" spans="1:9" x14ac:dyDescent="0.3">
      <c r="A156" s="2" t="s">
        <v>102</v>
      </c>
      <c r="B156" s="3"/>
      <c r="C156" s="3"/>
      <c r="D156" s="3"/>
      <c r="E156" s="3"/>
      <c r="F156" s="3"/>
      <c r="G156" s="3"/>
      <c r="H156" s="3">
        <v>98</v>
      </c>
      <c r="I156" s="3">
        <v>146</v>
      </c>
    </row>
    <row r="157" spans="1:9" x14ac:dyDescent="0.3">
      <c r="A157" s="2" t="s">
        <v>103</v>
      </c>
      <c r="B157" s="3"/>
      <c r="C157" s="3"/>
      <c r="D157" s="3"/>
      <c r="E157" s="3"/>
      <c r="F157" s="3"/>
      <c r="G157" s="3"/>
      <c r="H157" s="3">
        <v>153</v>
      </c>
      <c r="I157" s="3">
        <v>197</v>
      </c>
    </row>
    <row r="158" spans="1:9" x14ac:dyDescent="0.3">
      <c r="A158" s="2" t="s">
        <v>104</v>
      </c>
      <c r="B158" s="3"/>
      <c r="C158" s="3"/>
      <c r="D158" s="3"/>
      <c r="E158" s="3"/>
      <c r="F158" s="3"/>
      <c r="G158" s="3"/>
      <c r="H158" s="3">
        <v>94</v>
      </c>
      <c r="I158" s="3">
        <v>78</v>
      </c>
    </row>
    <row r="159" spans="1:9" x14ac:dyDescent="0.3">
      <c r="A159" s="2" t="s">
        <v>120</v>
      </c>
      <c r="B159" s="3"/>
      <c r="C159" s="3"/>
      <c r="D159" s="3"/>
      <c r="E159" s="3"/>
      <c r="F159" s="3"/>
      <c r="G159" s="3"/>
      <c r="H159" s="3">
        <v>54</v>
      </c>
      <c r="I159" s="3">
        <v>56</v>
      </c>
    </row>
    <row r="160" spans="1:9" x14ac:dyDescent="0.3">
      <c r="A160" s="2" t="s">
        <v>109</v>
      </c>
      <c r="B160" s="3"/>
      <c r="C160" s="3"/>
      <c r="D160" s="3"/>
      <c r="E160" s="3"/>
      <c r="F160" s="3"/>
      <c r="G160" s="3"/>
      <c r="H160" s="3">
        <v>278</v>
      </c>
      <c r="I160" s="3">
        <v>222</v>
      </c>
    </row>
    <row r="161" spans="1:9" x14ac:dyDescent="0.3">
      <c r="A161" s="4" t="s">
        <v>121</v>
      </c>
      <c r="B161" s="5">
        <f t="shared" ref="B161:I161" si="54">+SUM(B156:B160)</f>
        <v>0</v>
      </c>
      <c r="C161" s="5">
        <f t="shared" si="54"/>
        <v>0</v>
      </c>
      <c r="D161" s="5">
        <f t="shared" si="54"/>
        <v>0</v>
      </c>
      <c r="E161" s="5">
        <f t="shared" si="54"/>
        <v>0</v>
      </c>
      <c r="F161" s="5">
        <f t="shared" si="54"/>
        <v>0</v>
      </c>
      <c r="G161" s="5">
        <f t="shared" si="54"/>
        <v>0</v>
      </c>
      <c r="H161" s="5">
        <f t="shared" si="54"/>
        <v>677</v>
      </c>
      <c r="I161" s="5">
        <f t="shared" si="54"/>
        <v>699</v>
      </c>
    </row>
    <row r="162" spans="1:9" x14ac:dyDescent="0.3">
      <c r="A162" s="2" t="s">
        <v>106</v>
      </c>
      <c r="B162" s="3"/>
      <c r="C162" s="3"/>
      <c r="D162" s="3"/>
      <c r="E162" s="3"/>
      <c r="F162" s="3"/>
      <c r="G162" s="3"/>
      <c r="H162" s="3">
        <v>7</v>
      </c>
      <c r="I162" s="3">
        <v>9</v>
      </c>
    </row>
    <row r="163" spans="1:9" x14ac:dyDescent="0.3">
      <c r="A163" s="2" t="s">
        <v>110</v>
      </c>
      <c r="B163" s="3">
        <f t="shared" ref="B163:H163" si="55">-(SUM(B161:B162)+B81)</f>
        <v>0</v>
      </c>
      <c r="C163" s="3">
        <f t="shared" si="55"/>
        <v>0</v>
      </c>
      <c r="D163" s="3">
        <f t="shared" si="55"/>
        <v>0</v>
      </c>
      <c r="E163" s="3">
        <f t="shared" si="55"/>
        <v>0</v>
      </c>
      <c r="F163" s="3">
        <f t="shared" si="55"/>
        <v>0</v>
      </c>
      <c r="G163" s="3">
        <f t="shared" si="55"/>
        <v>0</v>
      </c>
      <c r="H163" s="3">
        <f t="shared" si="55"/>
        <v>11</v>
      </c>
      <c r="I163" s="3">
        <f>-(SUM(I161:I162)+I81)</f>
        <v>50</v>
      </c>
    </row>
    <row r="164" spans="1:9" ht="15" thickBot="1" x14ac:dyDescent="0.35">
      <c r="A164" s="6" t="s">
        <v>125</v>
      </c>
      <c r="B164" s="7">
        <f t="shared" ref="B164:H164" si="56">+SUM(B161:B163)</f>
        <v>0</v>
      </c>
      <c r="C164" s="7">
        <f t="shared" si="56"/>
        <v>0</v>
      </c>
      <c r="D164" s="7">
        <f t="shared" si="56"/>
        <v>0</v>
      </c>
      <c r="E164" s="7">
        <f t="shared" si="56"/>
        <v>0</v>
      </c>
      <c r="F164" s="7">
        <f t="shared" si="56"/>
        <v>0</v>
      </c>
      <c r="G164" s="7">
        <f t="shared" si="56"/>
        <v>0</v>
      </c>
      <c r="H164" s="7">
        <f t="shared" si="56"/>
        <v>695</v>
      </c>
      <c r="I164" s="7">
        <f>+SUM(I161:I163)</f>
        <v>758</v>
      </c>
    </row>
    <row r="165" spans="1:9" ht="15" thickTop="1" x14ac:dyDescent="0.3">
      <c r="A165" s="12" t="s">
        <v>113</v>
      </c>
      <c r="B165" s="13">
        <f t="shared" ref="B165:H165" si="57">+B164+B81</f>
        <v>0</v>
      </c>
      <c r="C165" s="13">
        <f t="shared" si="57"/>
        <v>0</v>
      </c>
      <c r="D165" s="13">
        <f t="shared" si="57"/>
        <v>0</v>
      </c>
      <c r="E165" s="13">
        <f t="shared" si="57"/>
        <v>0</v>
      </c>
      <c r="F165" s="13">
        <f t="shared" si="57"/>
        <v>0</v>
      </c>
      <c r="G165" s="13">
        <f t="shared" si="57"/>
        <v>0</v>
      </c>
      <c r="H165" s="13">
        <f t="shared" si="57"/>
        <v>0</v>
      </c>
      <c r="I165" s="13">
        <f>+I164+I81</f>
        <v>0</v>
      </c>
    </row>
    <row r="166" spans="1:9" x14ac:dyDescent="0.3">
      <c r="A166" s="1" t="s">
        <v>126</v>
      </c>
    </row>
    <row r="167" spans="1:9" x14ac:dyDescent="0.3">
      <c r="A167" s="2" t="s">
        <v>102</v>
      </c>
      <c r="B167" s="3"/>
      <c r="C167" s="3"/>
      <c r="D167" s="3"/>
      <c r="E167" s="3"/>
      <c r="F167" s="3"/>
      <c r="G167" s="3"/>
      <c r="H167" s="3">
        <v>130</v>
      </c>
      <c r="I167" s="3">
        <v>124</v>
      </c>
    </row>
    <row r="168" spans="1:9" x14ac:dyDescent="0.3">
      <c r="A168" s="2" t="s">
        <v>103</v>
      </c>
      <c r="B168" s="3"/>
      <c r="C168" s="3"/>
      <c r="D168" s="3"/>
      <c r="E168" s="3"/>
      <c r="F168" s="3"/>
      <c r="G168" s="3"/>
      <c r="H168" s="3">
        <v>136</v>
      </c>
      <c r="I168" s="3">
        <v>134</v>
      </c>
    </row>
    <row r="169" spans="1:9" x14ac:dyDescent="0.3">
      <c r="A169" s="2" t="s">
        <v>104</v>
      </c>
      <c r="B169" s="3"/>
      <c r="C169" s="3"/>
      <c r="D169" s="3"/>
      <c r="E169" s="3"/>
      <c r="F169" s="3"/>
      <c r="G169" s="3"/>
      <c r="H169" s="3">
        <v>46</v>
      </c>
      <c r="I169" s="3">
        <v>41</v>
      </c>
    </row>
    <row r="170" spans="1:9" x14ac:dyDescent="0.3">
      <c r="A170" s="2" t="s">
        <v>108</v>
      </c>
      <c r="B170" s="3"/>
      <c r="C170" s="3"/>
      <c r="D170" s="3"/>
      <c r="E170" s="3"/>
      <c r="F170" s="3"/>
      <c r="G170" s="3"/>
      <c r="H170" s="3">
        <v>43</v>
      </c>
      <c r="I170" s="3">
        <v>42</v>
      </c>
    </row>
    <row r="171" spans="1:9" x14ac:dyDescent="0.3">
      <c r="A171" s="2" t="s">
        <v>109</v>
      </c>
      <c r="B171" s="3"/>
      <c r="C171" s="3"/>
      <c r="D171" s="3"/>
      <c r="E171" s="3"/>
      <c r="F171" s="3"/>
      <c r="G171" s="3"/>
      <c r="H171" s="3">
        <v>222</v>
      </c>
      <c r="I171" s="3">
        <v>220</v>
      </c>
    </row>
    <row r="172" spans="1:9" x14ac:dyDescent="0.3">
      <c r="A172" s="4" t="s">
        <v>121</v>
      </c>
      <c r="B172" s="5">
        <f t="shared" ref="B172:I172" si="58">+SUM(B167:B171)</f>
        <v>0</v>
      </c>
      <c r="C172" s="5">
        <f t="shared" si="58"/>
        <v>0</v>
      </c>
      <c r="D172" s="5">
        <f t="shared" si="58"/>
        <v>0</v>
      </c>
      <c r="E172" s="5">
        <f t="shared" si="58"/>
        <v>0</v>
      </c>
      <c r="F172" s="5">
        <f t="shared" si="58"/>
        <v>0</v>
      </c>
      <c r="G172" s="5">
        <f t="shared" si="58"/>
        <v>0</v>
      </c>
      <c r="H172" s="5">
        <f t="shared" si="58"/>
        <v>577</v>
      </c>
      <c r="I172" s="5">
        <f t="shared" si="58"/>
        <v>561</v>
      </c>
    </row>
    <row r="173" spans="1:9" x14ac:dyDescent="0.3">
      <c r="A173" s="2" t="s">
        <v>106</v>
      </c>
      <c r="B173" s="3"/>
      <c r="C173" s="3"/>
      <c r="D173" s="3"/>
      <c r="E173" s="3"/>
      <c r="F173" s="3"/>
      <c r="G173" s="3"/>
      <c r="H173" s="3">
        <v>26</v>
      </c>
      <c r="I173" s="3">
        <v>22</v>
      </c>
    </row>
    <row r="174" spans="1:9" x14ac:dyDescent="0.3">
      <c r="A174" s="2" t="s">
        <v>110</v>
      </c>
      <c r="B174" s="3"/>
      <c r="C174" s="3"/>
      <c r="D174" s="3"/>
      <c r="E174" s="3"/>
      <c r="F174" s="3"/>
      <c r="G174" s="3"/>
      <c r="H174" s="3">
        <v>141</v>
      </c>
      <c r="I174" s="3">
        <v>134</v>
      </c>
    </row>
    <row r="175" spans="1:9" ht="15" thickBot="1" x14ac:dyDescent="0.35">
      <c r="A175" s="6" t="s">
        <v>127</v>
      </c>
      <c r="B175" s="7">
        <f t="shared" ref="B175:H175" si="59">+SUM(B172:B174)</f>
        <v>0</v>
      </c>
      <c r="C175" s="7">
        <f t="shared" si="59"/>
        <v>0</v>
      </c>
      <c r="D175" s="7">
        <f t="shared" si="59"/>
        <v>0</v>
      </c>
      <c r="E175" s="7">
        <f t="shared" si="59"/>
        <v>0</v>
      </c>
      <c r="F175" s="7">
        <f t="shared" si="59"/>
        <v>0</v>
      </c>
      <c r="G175" s="7">
        <f t="shared" si="59"/>
        <v>0</v>
      </c>
      <c r="H175" s="7">
        <f t="shared" si="59"/>
        <v>744</v>
      </c>
      <c r="I175" s="7">
        <f>+SUM(I172:I174)</f>
        <v>717</v>
      </c>
    </row>
    <row r="176" spans="1:9" ht="15" thickTop="1" x14ac:dyDescent="0.3">
      <c r="A176" s="12" t="s">
        <v>113</v>
      </c>
      <c r="B176" s="13">
        <f t="shared" ref="B176:H176" si="60">+B175-B66</f>
        <v>0</v>
      </c>
      <c r="C176" s="13">
        <f t="shared" si="60"/>
        <v>0</v>
      </c>
      <c r="D176" s="13">
        <f t="shared" si="60"/>
        <v>0</v>
      </c>
      <c r="E176" s="13">
        <f t="shared" si="60"/>
        <v>0</v>
      </c>
      <c r="F176" s="13">
        <f t="shared" si="60"/>
        <v>0</v>
      </c>
      <c r="G176" s="13">
        <f t="shared" si="60"/>
        <v>0</v>
      </c>
      <c r="H176" s="13">
        <f t="shared" si="60"/>
        <v>0</v>
      </c>
      <c r="I176" s="13">
        <f>+I175-I66</f>
        <v>0</v>
      </c>
    </row>
    <row r="177" spans="1:9" x14ac:dyDescent="0.3">
      <c r="A177" s="14" t="s">
        <v>128</v>
      </c>
      <c r="B177" s="14"/>
      <c r="C177" s="14"/>
      <c r="D177" s="14"/>
      <c r="E177" s="14"/>
      <c r="F177" s="14"/>
      <c r="G177" s="14"/>
      <c r="H177" s="14"/>
      <c r="I177" s="14"/>
    </row>
    <row r="178" spans="1:9" x14ac:dyDescent="0.3">
      <c r="A178" s="31" t="s">
        <v>133</v>
      </c>
    </row>
    <row r="179" spans="1:9" x14ac:dyDescent="0.3">
      <c r="A179" s="36" t="s">
        <v>102</v>
      </c>
      <c r="B179" s="37"/>
      <c r="C179" s="37"/>
      <c r="D179" s="37"/>
      <c r="E179" s="37"/>
      <c r="F179" s="37"/>
      <c r="G179" s="37"/>
      <c r="H179" s="37"/>
      <c r="I179" s="37">
        <v>7.0000000000000007E-2</v>
      </c>
    </row>
    <row r="180" spans="1:9" x14ac:dyDescent="0.3">
      <c r="A180" s="34" t="s">
        <v>115</v>
      </c>
      <c r="B180" s="33"/>
      <c r="C180" s="33"/>
      <c r="D180" s="33"/>
      <c r="E180" s="33"/>
      <c r="F180" s="33"/>
      <c r="G180" s="33"/>
      <c r="H180" s="33"/>
      <c r="I180" s="33">
        <v>0.05</v>
      </c>
    </row>
    <row r="181" spans="1:9" x14ac:dyDescent="0.3">
      <c r="A181" s="34" t="s">
        <v>116</v>
      </c>
      <c r="B181" s="33"/>
      <c r="C181" s="33"/>
      <c r="D181" s="33"/>
      <c r="E181" s="33"/>
      <c r="F181" s="33"/>
      <c r="G181" s="33"/>
      <c r="H181" s="33"/>
      <c r="I181" s="33">
        <v>0.09</v>
      </c>
    </row>
    <row r="182" spans="1:9" x14ac:dyDescent="0.3">
      <c r="A182" s="34" t="s">
        <v>117</v>
      </c>
      <c r="B182" s="33"/>
      <c r="C182" s="33"/>
      <c r="D182" s="33"/>
      <c r="E182" s="33"/>
      <c r="F182" s="33"/>
      <c r="G182" s="33"/>
      <c r="H182" s="33"/>
      <c r="I182" s="33">
        <v>0.25</v>
      </c>
    </row>
    <row r="183" spans="1:9" x14ac:dyDescent="0.3">
      <c r="A183" s="36" t="s">
        <v>103</v>
      </c>
      <c r="B183" s="37"/>
      <c r="C183" s="37"/>
      <c r="D183" s="37"/>
      <c r="E183" s="37"/>
      <c r="F183" s="37"/>
      <c r="G183" s="37"/>
      <c r="H183" s="37"/>
      <c r="I183" s="37">
        <v>0.12</v>
      </c>
    </row>
    <row r="184" spans="1:9" x14ac:dyDescent="0.3">
      <c r="A184" s="34" t="s">
        <v>115</v>
      </c>
      <c r="B184" s="33"/>
      <c r="C184" s="33"/>
      <c r="D184" s="33"/>
      <c r="E184" s="33"/>
      <c r="F184" s="33"/>
      <c r="G184" s="33"/>
      <c r="H184" s="33"/>
      <c r="I184" s="33">
        <v>0.09</v>
      </c>
    </row>
    <row r="185" spans="1:9" x14ac:dyDescent="0.3">
      <c r="A185" s="34" t="s">
        <v>116</v>
      </c>
      <c r="B185" s="33"/>
      <c r="C185" s="33"/>
      <c r="D185" s="33"/>
      <c r="E185" s="33"/>
      <c r="F185" s="33"/>
      <c r="G185" s="33"/>
      <c r="H185" s="33"/>
      <c r="I185" s="33">
        <v>0.16</v>
      </c>
    </row>
    <row r="186" spans="1:9" x14ac:dyDescent="0.3">
      <c r="A186" s="34" t="s">
        <v>117</v>
      </c>
      <c r="B186" s="33"/>
      <c r="C186" s="33"/>
      <c r="D186" s="33"/>
      <c r="E186" s="33"/>
      <c r="F186" s="33"/>
      <c r="G186" s="33"/>
      <c r="H186" s="33"/>
      <c r="I186" s="33">
        <v>0.17</v>
      </c>
    </row>
    <row r="187" spans="1:9" x14ac:dyDescent="0.3">
      <c r="A187" s="36" t="s">
        <v>104</v>
      </c>
      <c r="B187" s="37"/>
      <c r="C187" s="37"/>
      <c r="D187" s="37"/>
      <c r="E187" s="37"/>
      <c r="F187" s="37"/>
      <c r="G187" s="37"/>
      <c r="H187" s="37"/>
      <c r="I187" s="37">
        <v>-0.13</v>
      </c>
    </row>
    <row r="188" spans="1:9" x14ac:dyDescent="0.3">
      <c r="A188" s="34" t="s">
        <v>115</v>
      </c>
      <c r="B188" s="33"/>
      <c r="C188" s="33"/>
      <c r="D188" s="33"/>
      <c r="E188" s="33"/>
      <c r="F188" s="33"/>
      <c r="G188" s="33"/>
      <c r="H188" s="33"/>
      <c r="I188" s="33">
        <v>-0.1</v>
      </c>
    </row>
    <row r="189" spans="1:9" x14ac:dyDescent="0.3">
      <c r="A189" s="34" t="s">
        <v>116</v>
      </c>
      <c r="B189" s="33"/>
      <c r="C189" s="33"/>
      <c r="D189" s="33"/>
      <c r="E189" s="33"/>
      <c r="F189" s="33"/>
      <c r="G189" s="33"/>
      <c r="H189" s="33"/>
      <c r="I189" s="33">
        <v>-0.21</v>
      </c>
    </row>
    <row r="190" spans="1:9" x14ac:dyDescent="0.3">
      <c r="A190" s="34" t="s">
        <v>117</v>
      </c>
      <c r="B190" s="33"/>
      <c r="C190" s="33"/>
      <c r="D190" s="33"/>
      <c r="E190" s="33"/>
      <c r="F190" s="33"/>
      <c r="G190" s="33"/>
      <c r="H190" s="33"/>
      <c r="I190" s="33">
        <v>-0.06</v>
      </c>
    </row>
    <row r="191" spans="1:9" x14ac:dyDescent="0.3">
      <c r="A191" s="36" t="s">
        <v>108</v>
      </c>
      <c r="B191" s="37"/>
      <c r="C191" s="37"/>
      <c r="D191" s="37"/>
      <c r="E191" s="37"/>
      <c r="F191" s="37"/>
      <c r="G191" s="37"/>
      <c r="H191" s="37"/>
      <c r="I191" s="37">
        <v>0.16</v>
      </c>
    </row>
    <row r="192" spans="1:9" x14ac:dyDescent="0.3">
      <c r="A192" s="34" t="s">
        <v>115</v>
      </c>
      <c r="B192" s="33"/>
      <c r="C192" s="33"/>
      <c r="D192" s="33"/>
      <c r="E192" s="33"/>
      <c r="F192" s="33"/>
      <c r="G192" s="33"/>
      <c r="H192" s="33"/>
      <c r="I192" s="33">
        <v>0.17</v>
      </c>
    </row>
    <row r="193" spans="1:9" x14ac:dyDescent="0.3">
      <c r="A193" s="34" t="s">
        <v>116</v>
      </c>
      <c r="B193" s="33"/>
      <c r="C193" s="33"/>
      <c r="D193" s="33"/>
      <c r="E193" s="33"/>
      <c r="F193" s="33"/>
      <c r="G193" s="33"/>
      <c r="H193" s="33"/>
      <c r="I193" s="33">
        <v>0.12</v>
      </c>
    </row>
    <row r="194" spans="1:9" x14ac:dyDescent="0.3">
      <c r="A194" s="34" t="s">
        <v>117</v>
      </c>
      <c r="B194" s="33"/>
      <c r="C194" s="33"/>
      <c r="D194" s="33"/>
      <c r="E194" s="33"/>
      <c r="F194" s="33"/>
      <c r="G194" s="33"/>
      <c r="H194" s="33"/>
      <c r="I194" s="33">
        <v>0.28000000000000003</v>
      </c>
    </row>
    <row r="195" spans="1:9" x14ac:dyDescent="0.3">
      <c r="A195" s="36" t="s">
        <v>109</v>
      </c>
      <c r="B195" s="37"/>
      <c r="C195" s="37"/>
      <c r="D195" s="37"/>
      <c r="E195" s="37"/>
      <c r="F195" s="37"/>
      <c r="G195" s="37"/>
      <c r="H195" s="37"/>
      <c r="I195" s="37">
        <v>3.02</v>
      </c>
    </row>
    <row r="196" spans="1:9" x14ac:dyDescent="0.3">
      <c r="A196" s="38" t="s">
        <v>105</v>
      </c>
      <c r="B196" s="40"/>
      <c r="C196" s="40"/>
      <c r="D196" s="40"/>
      <c r="E196" s="40"/>
      <c r="F196" s="40"/>
      <c r="G196" s="40"/>
      <c r="H196" s="40"/>
      <c r="I196" s="40">
        <v>0.06</v>
      </c>
    </row>
    <row r="197" spans="1:9" x14ac:dyDescent="0.3">
      <c r="A197" s="36" t="s">
        <v>106</v>
      </c>
      <c r="B197" s="37"/>
      <c r="C197" s="37"/>
      <c r="D197" s="37"/>
      <c r="E197" s="37"/>
      <c r="F197" s="37"/>
      <c r="G197" s="37"/>
      <c r="H197" s="37"/>
      <c r="I197" s="37">
        <v>7.0000000000000007E-2</v>
      </c>
    </row>
    <row r="198" spans="1:9" x14ac:dyDescent="0.3">
      <c r="A198" s="34" t="s">
        <v>115</v>
      </c>
      <c r="B198" s="33"/>
      <c r="C198" s="33"/>
      <c r="D198" s="33"/>
      <c r="E198" s="33"/>
      <c r="F198" s="33"/>
      <c r="G198" s="33"/>
      <c r="H198" s="33"/>
      <c r="I198" s="33">
        <v>0.06</v>
      </c>
    </row>
    <row r="199" spans="1:9" x14ac:dyDescent="0.3">
      <c r="A199" s="34" t="s">
        <v>116</v>
      </c>
      <c r="B199" s="33"/>
      <c r="C199" s="33"/>
      <c r="D199" s="33"/>
      <c r="E199" s="33"/>
      <c r="F199" s="33"/>
      <c r="G199" s="33"/>
      <c r="H199" s="33"/>
      <c r="I199" s="33">
        <v>-0.03</v>
      </c>
    </row>
    <row r="200" spans="1:9" x14ac:dyDescent="0.3">
      <c r="A200" s="34" t="s">
        <v>117</v>
      </c>
      <c r="B200" s="33"/>
      <c r="C200" s="33"/>
      <c r="D200" s="33"/>
      <c r="E200" s="33"/>
      <c r="F200" s="33"/>
      <c r="G200" s="33"/>
      <c r="H200" s="33"/>
      <c r="I200" s="33">
        <v>-0.16</v>
      </c>
    </row>
    <row r="201" spans="1:9" x14ac:dyDescent="0.3">
      <c r="A201" s="34" t="s">
        <v>123</v>
      </c>
      <c r="B201" s="33"/>
      <c r="C201" s="33"/>
      <c r="D201" s="33"/>
      <c r="E201" s="33"/>
      <c r="F201" s="33"/>
      <c r="G201" s="33"/>
      <c r="H201" s="33"/>
      <c r="I201" s="33">
        <v>0.42</v>
      </c>
    </row>
    <row r="202" spans="1:9" x14ac:dyDescent="0.3">
      <c r="A202" s="32" t="s">
        <v>110</v>
      </c>
      <c r="B202" s="33"/>
      <c r="C202" s="33"/>
      <c r="D202" s="33"/>
      <c r="E202" s="33"/>
      <c r="F202" s="33"/>
      <c r="G202" s="33"/>
      <c r="H202" s="33"/>
      <c r="I202" s="33">
        <v>0</v>
      </c>
    </row>
    <row r="203" spans="1:9" ht="15" thickBot="1" x14ac:dyDescent="0.35">
      <c r="A203" s="35" t="s">
        <v>107</v>
      </c>
      <c r="B203" s="39"/>
      <c r="C203" s="39"/>
      <c r="D203" s="39"/>
      <c r="E203" s="39"/>
      <c r="F203" s="39"/>
      <c r="G203" s="39"/>
      <c r="H203" s="39"/>
      <c r="I203" s="39">
        <v>0.06</v>
      </c>
    </row>
    <row r="204" spans="1:9" ht="15" thickTop="1" x14ac:dyDescent="0.3"/>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Historicals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2020-05-20T17:26:08Z</dcterms:created>
  <dcterms:modified xsi:type="dcterms:W3CDTF">2023-05-16T09:40:58Z</dcterms:modified>
</cp:coreProperties>
</file>