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defaultThemeVersion="166925"/>
  <mc:AlternateContent xmlns:mc="http://schemas.openxmlformats.org/markup-compatibility/2006">
    <mc:Choice Requires="x15">
      <x15ac:absPath xmlns:x15ac="http://schemas.microsoft.com/office/spreadsheetml/2010/11/ac" url="C:\Users\p0093915\Desktop\"/>
    </mc:Choice>
  </mc:AlternateContent>
  <xr:revisionPtr revIDLastSave="0" documentId="8_{1494D7A8-17E5-4CEC-BD34-5A8E7045179F}" xr6:coauthVersionLast="36" xr6:coauthVersionMax="36" xr10:uidLastSave="{00000000-0000-0000-0000-000000000000}"/>
  <bookViews>
    <workbookView xWindow="0" yWindow="0" windowWidth="23040" windowHeight="8484" activeTab="2" xr2:uid="{00000000-000D-0000-FFFF-FFFF00000000}"/>
  </bookViews>
  <sheets>
    <sheet name="Sheet1" sheetId="2" r:id="rId1"/>
    <sheet name="Historicals" sheetId="1" r:id="rId2"/>
    <sheet name="Segmental forecast"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3" l="1"/>
  <c r="I14" i="3"/>
  <c r="I10" i="3"/>
  <c r="I6" i="3"/>
  <c r="H14" i="3"/>
  <c r="H10" i="3"/>
  <c r="H6" i="3"/>
  <c r="G14" i="3"/>
  <c r="G10" i="3"/>
  <c r="G6" i="3"/>
  <c r="F14" i="3"/>
  <c r="F10" i="3"/>
  <c r="F6" i="3"/>
  <c r="E14" i="3"/>
  <c r="E10" i="3"/>
  <c r="E6" i="3"/>
  <c r="D14" i="3"/>
  <c r="D10" i="3"/>
  <c r="D6" i="3"/>
  <c r="C3" i="3"/>
  <c r="B3" i="3"/>
  <c r="B125" i="1"/>
  <c r="B121" i="1"/>
  <c r="B117" i="1"/>
  <c r="B113" i="1"/>
  <c r="I68" i="3"/>
  <c r="I64" i="3"/>
  <c r="I60" i="3"/>
  <c r="I56" i="3"/>
  <c r="I52" i="3"/>
  <c r="I48" i="3"/>
  <c r="I43" i="3"/>
  <c r="I39" i="3"/>
  <c r="I35" i="3"/>
  <c r="H68" i="3"/>
  <c r="H64" i="3"/>
  <c r="H60" i="3"/>
  <c r="H56" i="3"/>
  <c r="H52" i="3"/>
  <c r="H48" i="3"/>
  <c r="H43" i="3"/>
  <c r="H39" i="3"/>
  <c r="H35" i="3"/>
  <c r="G68" i="3"/>
  <c r="G64" i="3"/>
  <c r="G60" i="3"/>
  <c r="G56" i="3"/>
  <c r="G52" i="3"/>
  <c r="G48" i="3"/>
  <c r="G43" i="3"/>
  <c r="G39" i="3"/>
  <c r="G35" i="3"/>
  <c r="F68" i="3"/>
  <c r="F64" i="3"/>
  <c r="F60" i="3"/>
  <c r="F56" i="3"/>
  <c r="F52" i="3"/>
  <c r="F48" i="3"/>
  <c r="F43" i="3"/>
  <c r="F39" i="3"/>
  <c r="F35" i="3"/>
  <c r="E68" i="3"/>
  <c r="E64" i="3"/>
  <c r="E60" i="3"/>
  <c r="E56" i="3"/>
  <c r="E52" i="3"/>
  <c r="E48" i="3"/>
  <c r="E43" i="3"/>
  <c r="E39" i="3"/>
  <c r="E35" i="3"/>
  <c r="D68" i="3"/>
  <c r="D64" i="3"/>
  <c r="D60" i="3"/>
  <c r="D56" i="3"/>
  <c r="D52" i="3"/>
  <c r="D48" i="3"/>
  <c r="D43" i="3"/>
  <c r="D39" i="3"/>
  <c r="C68" i="3"/>
  <c r="C64" i="3"/>
  <c r="B68" i="3"/>
  <c r="B64" i="3"/>
  <c r="C60" i="3"/>
  <c r="C56" i="3"/>
  <c r="C52" i="3"/>
  <c r="C48" i="3"/>
  <c r="D35" i="3"/>
  <c r="D3" i="3" l="1"/>
  <c r="B130" i="1"/>
  <c r="B133" i="1" s="1"/>
  <c r="B60" i="3"/>
  <c r="B56" i="3"/>
  <c r="B52" i="3"/>
  <c r="B48" i="3"/>
  <c r="I30" i="3"/>
  <c r="H30" i="3"/>
  <c r="G30" i="3"/>
  <c r="F30" i="3"/>
  <c r="E30" i="3"/>
  <c r="D30" i="3"/>
  <c r="C30" i="3"/>
  <c r="B30" i="3"/>
  <c r="I26" i="3"/>
  <c r="H26" i="3"/>
  <c r="G26" i="3"/>
  <c r="F26" i="3"/>
  <c r="E26" i="3"/>
  <c r="D26" i="3"/>
  <c r="C26" i="3"/>
  <c r="B26" i="3"/>
  <c r="I22" i="3"/>
  <c r="H22" i="3"/>
  <c r="G22" i="3"/>
  <c r="F22" i="3"/>
  <c r="E22" i="3"/>
  <c r="D22" i="3"/>
  <c r="C22" i="3"/>
  <c r="B22" i="3"/>
  <c r="I67" i="3"/>
  <c r="H67" i="3"/>
  <c r="G67" i="3"/>
  <c r="F67" i="3"/>
  <c r="E67" i="3"/>
  <c r="D67" i="3"/>
  <c r="C67" i="3"/>
  <c r="I63" i="3"/>
  <c r="H63" i="3"/>
  <c r="G63" i="3"/>
  <c r="F63" i="3"/>
  <c r="E63" i="3"/>
  <c r="D63" i="3"/>
  <c r="C63" i="3"/>
  <c r="I59" i="3"/>
  <c r="H59" i="3"/>
  <c r="G59" i="3"/>
  <c r="F59" i="3"/>
  <c r="E59" i="3"/>
  <c r="D59" i="3"/>
  <c r="C59" i="3"/>
  <c r="I55" i="3"/>
  <c r="H55" i="3"/>
  <c r="G55" i="3"/>
  <c r="F55" i="3"/>
  <c r="E55" i="3"/>
  <c r="D55" i="3"/>
  <c r="C55" i="3"/>
  <c r="I51" i="3"/>
  <c r="H51" i="3"/>
  <c r="G51" i="3"/>
  <c r="F51" i="3"/>
  <c r="E51" i="3"/>
  <c r="D51" i="3"/>
  <c r="C51" i="3"/>
  <c r="I47" i="3"/>
  <c r="H47" i="3"/>
  <c r="G47" i="3"/>
  <c r="F47" i="3"/>
  <c r="E47" i="3"/>
  <c r="D47" i="3"/>
  <c r="C47" i="3"/>
  <c r="I42" i="3"/>
  <c r="H42" i="3"/>
  <c r="G42" i="3"/>
  <c r="F42" i="3"/>
  <c r="E42" i="3"/>
  <c r="D42" i="3"/>
  <c r="C42" i="3"/>
  <c r="I38" i="3"/>
  <c r="H38" i="3"/>
  <c r="G38" i="3"/>
  <c r="F38" i="3"/>
  <c r="E38" i="3"/>
  <c r="D38" i="3"/>
  <c r="C38" i="3"/>
  <c r="I37" i="3"/>
  <c r="H37" i="3"/>
  <c r="G37" i="3"/>
  <c r="F37" i="3"/>
  <c r="E37" i="3"/>
  <c r="D37" i="3"/>
  <c r="I34" i="3"/>
  <c r="H34" i="3"/>
  <c r="G34" i="3"/>
  <c r="F34" i="3"/>
  <c r="E34" i="3"/>
  <c r="D34" i="3"/>
  <c r="C34" i="3"/>
  <c r="I29" i="3"/>
  <c r="H29" i="3"/>
  <c r="G29" i="3"/>
  <c r="F29" i="3"/>
  <c r="E29" i="3"/>
  <c r="D29" i="3"/>
  <c r="C29" i="3"/>
  <c r="I25" i="3"/>
  <c r="H25" i="3"/>
  <c r="G25" i="3"/>
  <c r="F25" i="3"/>
  <c r="E25" i="3"/>
  <c r="D25" i="3"/>
  <c r="C25" i="3"/>
  <c r="I21" i="3"/>
  <c r="H21" i="3"/>
  <c r="G21" i="3"/>
  <c r="F21" i="3"/>
  <c r="E21" i="3"/>
  <c r="D21" i="3"/>
  <c r="C21" i="3"/>
  <c r="B67" i="3"/>
  <c r="B63" i="3"/>
  <c r="B59" i="3"/>
  <c r="B55" i="3"/>
  <c r="B51" i="3"/>
  <c r="B47" i="3"/>
  <c r="B42" i="3"/>
  <c r="B38" i="3"/>
  <c r="B34" i="3"/>
  <c r="B29" i="3"/>
  <c r="B25" i="3"/>
  <c r="B21" i="3"/>
  <c r="I54" i="3"/>
  <c r="I65" i="3"/>
  <c r="I61" i="3"/>
  <c r="H65" i="3"/>
  <c r="H61" i="3"/>
  <c r="H62" i="3" s="1"/>
  <c r="G65" i="3"/>
  <c r="G66" i="3" s="1"/>
  <c r="G61" i="3"/>
  <c r="F65" i="3"/>
  <c r="F61" i="3"/>
  <c r="E65" i="3"/>
  <c r="E61" i="3"/>
  <c r="D65" i="3"/>
  <c r="D61" i="3"/>
  <c r="D62" i="3" s="1"/>
  <c r="C65" i="3"/>
  <c r="C61" i="3"/>
  <c r="I57" i="3"/>
  <c r="I58" i="3" s="1"/>
  <c r="H57" i="3"/>
  <c r="G57" i="3"/>
  <c r="F57" i="3"/>
  <c r="E57" i="3"/>
  <c r="D57" i="3"/>
  <c r="C57" i="3"/>
  <c r="I53" i="3"/>
  <c r="H53" i="3"/>
  <c r="G53" i="3"/>
  <c r="F53" i="3"/>
  <c r="E53" i="3"/>
  <c r="D53" i="3"/>
  <c r="C53" i="3"/>
  <c r="I49" i="3"/>
  <c r="I50" i="3" s="1"/>
  <c r="H49" i="3"/>
  <c r="G49" i="3"/>
  <c r="F49" i="3"/>
  <c r="G50" i="3" s="1"/>
  <c r="E49" i="3"/>
  <c r="D49" i="3"/>
  <c r="C49" i="3"/>
  <c r="I45" i="3"/>
  <c r="H45" i="3"/>
  <c r="H46" i="3" s="1"/>
  <c r="G45" i="3"/>
  <c r="F45" i="3"/>
  <c r="E45" i="3"/>
  <c r="F46" i="3" s="1"/>
  <c r="D45" i="3"/>
  <c r="C45" i="3"/>
  <c r="C46" i="3" s="1"/>
  <c r="I40" i="3"/>
  <c r="H40" i="3"/>
  <c r="G40" i="3"/>
  <c r="G41" i="3" s="1"/>
  <c r="F40" i="3"/>
  <c r="E40" i="3"/>
  <c r="D40" i="3"/>
  <c r="E41" i="3" s="1"/>
  <c r="C40" i="3"/>
  <c r="C41" i="3" s="1"/>
  <c r="C43" i="3" s="1"/>
  <c r="I36" i="3"/>
  <c r="H36" i="3"/>
  <c r="G36" i="3"/>
  <c r="F36" i="3"/>
  <c r="E36" i="3"/>
  <c r="D36" i="3"/>
  <c r="C36" i="3"/>
  <c r="I32" i="3"/>
  <c r="H32" i="3"/>
  <c r="G32" i="3"/>
  <c r="F32" i="3"/>
  <c r="E32" i="3"/>
  <c r="E33" i="3" s="1"/>
  <c r="D32" i="3"/>
  <c r="C32" i="3"/>
  <c r="I27" i="3"/>
  <c r="H27" i="3"/>
  <c r="G27" i="3"/>
  <c r="F27" i="3"/>
  <c r="E27" i="3"/>
  <c r="D27" i="3"/>
  <c r="D28" i="3" s="1"/>
  <c r="C27" i="3"/>
  <c r="I23" i="3"/>
  <c r="H23" i="3"/>
  <c r="G23" i="3"/>
  <c r="F23" i="3"/>
  <c r="E23" i="3"/>
  <c r="D23" i="3"/>
  <c r="C23" i="3"/>
  <c r="I19" i="3"/>
  <c r="H19" i="3"/>
  <c r="G19" i="3"/>
  <c r="H20" i="3" s="1"/>
  <c r="F19" i="3"/>
  <c r="E19" i="3"/>
  <c r="D19" i="3"/>
  <c r="C19" i="3"/>
  <c r="C14" i="3"/>
  <c r="C6" i="3"/>
  <c r="C10" i="3"/>
  <c r="B65" i="3"/>
  <c r="C66" i="3" s="1"/>
  <c r="B61" i="3"/>
  <c r="B62" i="3" s="1"/>
  <c r="B57" i="3"/>
  <c r="C58" i="3" s="1"/>
  <c r="B53" i="3"/>
  <c r="B54" i="3" s="1"/>
  <c r="B49" i="3"/>
  <c r="B50" i="3" s="1"/>
  <c r="B45" i="3"/>
  <c r="B46" i="3" s="1"/>
  <c r="B40" i="3"/>
  <c r="B41" i="3" s="1"/>
  <c r="B43" i="3" s="1"/>
  <c r="B36" i="3"/>
  <c r="B37" i="3" s="1"/>
  <c r="B39" i="3" s="1"/>
  <c r="B32" i="3"/>
  <c r="B27" i="3"/>
  <c r="B28" i="3" s="1"/>
  <c r="B23" i="3"/>
  <c r="B24" i="3" s="1"/>
  <c r="B19" i="3"/>
  <c r="B20" i="3" s="1"/>
  <c r="B14" i="3"/>
  <c r="B10" i="3"/>
  <c r="B6" i="3"/>
  <c r="B73" i="3"/>
  <c r="B74" i="3" s="1"/>
  <c r="C73" i="3"/>
  <c r="D73" i="3"/>
  <c r="E73" i="3"/>
  <c r="F73" i="3"/>
  <c r="G73" i="3"/>
  <c r="H73" i="3"/>
  <c r="I73" i="3"/>
  <c r="B76" i="3"/>
  <c r="C76" i="3"/>
  <c r="D76" i="3"/>
  <c r="D70" i="3" s="1"/>
  <c r="E76" i="3"/>
  <c r="F76" i="3"/>
  <c r="G76" i="3"/>
  <c r="H76" i="3"/>
  <c r="I76" i="3"/>
  <c r="B79" i="3"/>
  <c r="C79" i="3"/>
  <c r="D79" i="3"/>
  <c r="E79" i="3"/>
  <c r="F79" i="3"/>
  <c r="G79" i="3"/>
  <c r="H79" i="3"/>
  <c r="I79" i="3"/>
  <c r="B80" i="3"/>
  <c r="A82" i="3"/>
  <c r="B83" i="3"/>
  <c r="C83" i="3"/>
  <c r="D83" i="3"/>
  <c r="E83" i="3"/>
  <c r="F83" i="3"/>
  <c r="G83" i="3"/>
  <c r="H83" i="3"/>
  <c r="I83" i="3"/>
  <c r="B85" i="3"/>
  <c r="C85" i="3"/>
  <c r="D85" i="3"/>
  <c r="E85" i="3"/>
  <c r="F85" i="3"/>
  <c r="G85" i="3"/>
  <c r="H85" i="3"/>
  <c r="I85" i="3"/>
  <c r="B86" i="3"/>
  <c r="B87" i="3"/>
  <c r="C87" i="3"/>
  <c r="D87" i="3"/>
  <c r="E87" i="3"/>
  <c r="F87" i="3"/>
  <c r="G87" i="3"/>
  <c r="H87" i="3"/>
  <c r="I87" i="3"/>
  <c r="B89" i="3"/>
  <c r="C89" i="3"/>
  <c r="D89" i="3"/>
  <c r="E89" i="3"/>
  <c r="F89" i="3"/>
  <c r="G89" i="3"/>
  <c r="H89" i="3"/>
  <c r="I89" i="3"/>
  <c r="B91" i="3"/>
  <c r="C91" i="3"/>
  <c r="D91" i="3"/>
  <c r="E91" i="3"/>
  <c r="F91" i="3"/>
  <c r="G91" i="3"/>
  <c r="H91" i="3"/>
  <c r="I91" i="3"/>
  <c r="B93" i="3"/>
  <c r="B94" i="3" s="1"/>
  <c r="C93" i="3"/>
  <c r="D93" i="3"/>
  <c r="E93" i="3"/>
  <c r="F93" i="3"/>
  <c r="G93" i="3"/>
  <c r="H93" i="3"/>
  <c r="I93" i="3"/>
  <c r="B95" i="3"/>
  <c r="C95" i="3"/>
  <c r="D95" i="3"/>
  <c r="E95" i="3"/>
  <c r="F95" i="3"/>
  <c r="G95" i="3"/>
  <c r="H95" i="3"/>
  <c r="I95" i="3"/>
  <c r="B100" i="3"/>
  <c r="B101" i="3" s="1"/>
  <c r="C100" i="3"/>
  <c r="D100" i="3"/>
  <c r="E100" i="3"/>
  <c r="F100" i="3"/>
  <c r="G100" i="3"/>
  <c r="H100" i="3"/>
  <c r="I100" i="3"/>
  <c r="B103" i="3"/>
  <c r="B105" i="3" s="1"/>
  <c r="C103" i="3"/>
  <c r="D103" i="3"/>
  <c r="E103" i="3"/>
  <c r="F103" i="3"/>
  <c r="G103" i="3"/>
  <c r="H103" i="3"/>
  <c r="I103" i="3"/>
  <c r="B106" i="3"/>
  <c r="B107" i="3" s="1"/>
  <c r="C106" i="3"/>
  <c r="D106" i="3"/>
  <c r="E106" i="3"/>
  <c r="F106" i="3"/>
  <c r="G106" i="3"/>
  <c r="H106" i="3"/>
  <c r="I106" i="3"/>
  <c r="A109" i="3"/>
  <c r="C37" i="3" l="1"/>
  <c r="C39" i="3" s="1"/>
  <c r="B33" i="3"/>
  <c r="B35" i="3" s="1"/>
  <c r="G24" i="3"/>
  <c r="E50" i="3"/>
  <c r="H28" i="3"/>
  <c r="D46" i="3"/>
  <c r="I20" i="3"/>
  <c r="D33" i="3"/>
  <c r="F41" i="3"/>
  <c r="G46" i="3"/>
  <c r="H50" i="3"/>
  <c r="G62" i="3"/>
  <c r="F20" i="3"/>
  <c r="I33" i="3"/>
  <c r="G58" i="3"/>
  <c r="C20" i="3"/>
  <c r="D24" i="3"/>
  <c r="E28" i="3"/>
  <c r="F33" i="3"/>
  <c r="H41" i="3"/>
  <c r="I46" i="3"/>
  <c r="D58" i="3"/>
  <c r="D66" i="3"/>
  <c r="H66" i="3"/>
  <c r="G33" i="3"/>
  <c r="C50" i="3"/>
  <c r="I28" i="3"/>
  <c r="H58" i="3"/>
  <c r="C24" i="3"/>
  <c r="E24" i="3"/>
  <c r="E58" i="3"/>
  <c r="E20" i="3"/>
  <c r="F24" i="3"/>
  <c r="G28" i="3"/>
  <c r="H33" i="3"/>
  <c r="D50" i="3"/>
  <c r="E54" i="3"/>
  <c r="F58" i="3"/>
  <c r="E62" i="3"/>
  <c r="I62" i="3"/>
  <c r="E66" i="3"/>
  <c r="I66" i="3"/>
  <c r="F28" i="3"/>
  <c r="F62" i="3"/>
  <c r="F50" i="3"/>
  <c r="D20" i="3"/>
  <c r="D54" i="3"/>
  <c r="H24" i="3"/>
  <c r="G54" i="3"/>
  <c r="I24" i="3"/>
  <c r="C33" i="3"/>
  <c r="C35" i="3" s="1"/>
  <c r="F66" i="3"/>
  <c r="I41" i="3"/>
  <c r="C28" i="3"/>
  <c r="C62" i="3"/>
  <c r="F54" i="3"/>
  <c r="D41" i="3"/>
  <c r="E46" i="3"/>
  <c r="G20" i="3"/>
  <c r="C54" i="3"/>
  <c r="B58" i="3"/>
  <c r="H54" i="3"/>
  <c r="B66" i="3"/>
  <c r="F108" i="3"/>
  <c r="F102" i="3"/>
  <c r="H77" i="3"/>
  <c r="I107" i="3"/>
  <c r="I101" i="3"/>
  <c r="C70" i="3"/>
  <c r="D71" i="3" s="1"/>
  <c r="D74" i="3"/>
  <c r="C74" i="3"/>
  <c r="C84" i="3"/>
  <c r="G108" i="3"/>
  <c r="G105" i="3"/>
  <c r="G84" i="3"/>
  <c r="C108" i="3"/>
  <c r="H90" i="3"/>
  <c r="H92" i="3" s="1"/>
  <c r="F97" i="3"/>
  <c r="F99" i="3" s="1"/>
  <c r="B88" i="3"/>
  <c r="F80" i="3"/>
  <c r="I86" i="3"/>
  <c r="I88" i="3" s="1"/>
  <c r="F101" i="3"/>
  <c r="E74" i="3"/>
  <c r="D102" i="3"/>
  <c r="B70" i="3"/>
  <c r="C71" i="3" s="1"/>
  <c r="H108" i="3"/>
  <c r="I105" i="3"/>
  <c r="D90" i="3"/>
  <c r="D92" i="3" s="1"/>
  <c r="I70" i="3"/>
  <c r="E107" i="3"/>
  <c r="I94" i="3"/>
  <c r="I96" i="3" s="1"/>
  <c r="I90" i="3"/>
  <c r="I92" i="3" s="1"/>
  <c r="D80" i="3"/>
  <c r="I84" i="3"/>
  <c r="C97" i="3"/>
  <c r="C99" i="3" s="1"/>
  <c r="H86" i="3"/>
  <c r="H88" i="3" s="1"/>
  <c r="B102" i="3"/>
  <c r="B96" i="3"/>
  <c r="C94" i="3"/>
  <c r="C96" i="3" s="1"/>
  <c r="G107" i="3"/>
  <c r="C90" i="3"/>
  <c r="C92" i="3" s="1"/>
  <c r="H107" i="3"/>
  <c r="C105" i="3"/>
  <c r="D97" i="3"/>
  <c r="D99" i="3" s="1"/>
  <c r="H102" i="3"/>
  <c r="C102" i="3"/>
  <c r="G102" i="3"/>
  <c r="I104" i="3"/>
  <c r="E90" i="3"/>
  <c r="E92" i="3" s="1"/>
  <c r="E101" i="3"/>
  <c r="D101" i="3"/>
  <c r="C86" i="3"/>
  <c r="C88" i="3" s="1"/>
  <c r="F84" i="3"/>
  <c r="I80" i="3"/>
  <c r="B90" i="3"/>
  <c r="B92" i="3" s="1"/>
  <c r="E86" i="3"/>
  <c r="E88" i="3" s="1"/>
  <c r="C80" i="3"/>
  <c r="E97" i="3"/>
  <c r="H70" i="3"/>
  <c r="E102" i="3"/>
  <c r="F105" i="3"/>
  <c r="H97" i="3"/>
  <c r="H99" i="3" s="1"/>
  <c r="H84" i="3"/>
  <c r="E80" i="3"/>
  <c r="F70" i="3"/>
  <c r="H74" i="3"/>
  <c r="E108" i="3"/>
  <c r="G104" i="3"/>
  <c r="B108" i="3"/>
  <c r="I108" i="3"/>
  <c r="F107" i="3"/>
  <c r="E105" i="3"/>
  <c r="G97" i="3"/>
  <c r="G99" i="3" s="1"/>
  <c r="C101" i="3"/>
  <c r="I74" i="3"/>
  <c r="H94" i="3"/>
  <c r="H96" i="3" s="1"/>
  <c r="D84" i="3"/>
  <c r="D77" i="3"/>
  <c r="G74" i="3"/>
  <c r="C107" i="3"/>
  <c r="B77" i="3"/>
  <c r="D107" i="3"/>
  <c r="D108" i="3"/>
  <c r="H105" i="3"/>
  <c r="C104" i="3"/>
  <c r="B97" i="3"/>
  <c r="B99" i="3" s="1"/>
  <c r="G94" i="3"/>
  <c r="G96" i="3" s="1"/>
  <c r="E94" i="3"/>
  <c r="E96" i="3" s="1"/>
  <c r="G90" i="3"/>
  <c r="G92" i="3" s="1"/>
  <c r="F90" i="3"/>
  <c r="F92" i="3" s="1"/>
  <c r="F86" i="3"/>
  <c r="F88" i="3" s="1"/>
  <c r="G80" i="3"/>
  <c r="H101" i="3"/>
  <c r="F94" i="3"/>
  <c r="F96" i="3" s="1"/>
  <c r="I97" i="3"/>
  <c r="I102" i="3"/>
  <c r="G101" i="3"/>
  <c r="G86" i="3"/>
  <c r="G88" i="3" s="1"/>
  <c r="H80" i="3"/>
  <c r="G70" i="3"/>
  <c r="D104" i="3"/>
  <c r="D86" i="3"/>
  <c r="D88" i="3" s="1"/>
  <c r="E77" i="3"/>
  <c r="E70" i="3"/>
  <c r="H104" i="3"/>
  <c r="I77" i="3"/>
  <c r="D94" i="3"/>
  <c r="D96" i="3" s="1"/>
  <c r="F104" i="3"/>
  <c r="G77" i="3"/>
  <c r="E104" i="3"/>
  <c r="E84" i="3"/>
  <c r="F77" i="3"/>
  <c r="F74" i="3"/>
  <c r="D105" i="3"/>
  <c r="B104" i="3"/>
  <c r="C77" i="3"/>
  <c r="K1" i="3"/>
  <c r="H71" i="3" l="1"/>
  <c r="B98" i="3"/>
  <c r="I71" i="3"/>
  <c r="D98" i="3"/>
  <c r="C98" i="3"/>
  <c r="B71" i="3"/>
  <c r="E98" i="3"/>
  <c r="E99" i="3"/>
  <c r="F98" i="3"/>
  <c r="I98" i="3"/>
  <c r="H98" i="3"/>
  <c r="G98" i="3"/>
  <c r="G71" i="3"/>
  <c r="I99" i="3"/>
  <c r="E71" i="3"/>
  <c r="F71" i="3"/>
  <c r="B15" i="3"/>
  <c r="B7" i="3"/>
  <c r="I16" i="3"/>
  <c r="H16" i="3"/>
  <c r="G16" i="3"/>
  <c r="F16" i="3"/>
  <c r="E16" i="3"/>
  <c r="D16" i="3"/>
  <c r="C16" i="3"/>
  <c r="B16" i="3"/>
  <c r="I12" i="3"/>
  <c r="H12" i="3"/>
  <c r="G12" i="3"/>
  <c r="F12" i="3"/>
  <c r="E12" i="3"/>
  <c r="D12" i="3"/>
  <c r="C12" i="3"/>
  <c r="B12" i="3"/>
  <c r="I8" i="3"/>
  <c r="H8" i="3"/>
  <c r="G8" i="3"/>
  <c r="F8" i="3"/>
  <c r="E8" i="3"/>
  <c r="D8" i="3"/>
  <c r="C8" i="3"/>
  <c r="B8" i="3"/>
  <c r="I3" i="3"/>
  <c r="H3" i="3"/>
  <c r="G3" i="3"/>
  <c r="E3" i="3"/>
  <c r="E72" i="3" s="1"/>
  <c r="D81" i="3" l="1"/>
  <c r="D72" i="3"/>
  <c r="D78" i="3"/>
  <c r="D75" i="3"/>
  <c r="B75" i="3"/>
  <c r="B81" i="3"/>
  <c r="B72" i="3"/>
  <c r="B78" i="3"/>
  <c r="G78" i="3"/>
  <c r="G75" i="3"/>
  <c r="G81" i="3"/>
  <c r="H75" i="3"/>
  <c r="H78" i="3"/>
  <c r="H81" i="3"/>
  <c r="H72" i="3"/>
  <c r="G72" i="3"/>
  <c r="C81" i="3"/>
  <c r="C75" i="3"/>
  <c r="C72" i="3"/>
  <c r="C78" i="3"/>
  <c r="E81" i="3"/>
  <c r="E75" i="3"/>
  <c r="E78" i="3"/>
  <c r="F78" i="3"/>
  <c r="F81" i="3"/>
  <c r="F75" i="3"/>
  <c r="I75" i="3"/>
  <c r="I78" i="3"/>
  <c r="I81" i="3"/>
  <c r="I72" i="3"/>
  <c r="F72" i="3"/>
  <c r="B4" i="3"/>
  <c r="B84" i="3" s="1"/>
  <c r="B9" i="3"/>
  <c r="B17" i="3"/>
  <c r="D11" i="3"/>
  <c r="D13" i="3" s="1"/>
  <c r="D7" i="3"/>
  <c r="D9" i="3" s="1"/>
  <c r="E7" i="3"/>
  <c r="E9" i="3" s="1"/>
  <c r="F11" i="3"/>
  <c r="F13" i="3" s="1"/>
  <c r="H7" i="3"/>
  <c r="H9" i="3" s="1"/>
  <c r="I11" i="3"/>
  <c r="I13" i="3" s="1"/>
  <c r="G11" i="3"/>
  <c r="G13" i="3" s="1"/>
  <c r="E11" i="3"/>
  <c r="E13" i="3" s="1"/>
  <c r="I15" i="3"/>
  <c r="I17" i="3" s="1"/>
  <c r="H15" i="3"/>
  <c r="H17" i="3" s="1"/>
  <c r="G15" i="3"/>
  <c r="G17" i="3" s="1"/>
  <c r="F15" i="3"/>
  <c r="F17" i="3" s="1"/>
  <c r="E15" i="3"/>
  <c r="E17" i="3" s="1"/>
  <c r="D15" i="3"/>
  <c r="D17" i="3" s="1"/>
  <c r="C15" i="3"/>
  <c r="C17" i="3" s="1"/>
  <c r="H11" i="3"/>
  <c r="H13" i="3" s="1"/>
  <c r="C11" i="3"/>
  <c r="C13" i="3" s="1"/>
  <c r="B11" i="3"/>
  <c r="B13" i="3" s="1"/>
  <c r="I7" i="3"/>
  <c r="I9" i="3" s="1"/>
  <c r="G7" i="3"/>
  <c r="G9" i="3" s="1"/>
  <c r="F7" i="3"/>
  <c r="F9" i="3" s="1"/>
  <c r="C7" i="3"/>
  <c r="C9" i="3" s="1"/>
  <c r="D4" i="3"/>
  <c r="I4" i="3"/>
  <c r="H4" i="3"/>
  <c r="C4" i="3"/>
  <c r="F4" i="3"/>
  <c r="G4" i="3"/>
  <c r="E4" i="3"/>
  <c r="L1" i="3"/>
  <c r="M1" i="3" s="1"/>
  <c r="N1" i="3" s="1"/>
  <c r="O1" i="3" s="1"/>
  <c r="H1" i="3"/>
  <c r="G1" i="3" s="1"/>
  <c r="F1" i="3" s="1"/>
  <c r="E1" i="3" s="1"/>
  <c r="D1" i="3" s="1"/>
  <c r="C1" i="3" s="1"/>
  <c r="B1" i="3" s="1"/>
  <c r="H1" i="1" l="1"/>
  <c r="G1" i="1" s="1"/>
  <c r="F1" i="1" s="1"/>
  <c r="E1" i="1" s="1"/>
  <c r="D1" i="1" s="1"/>
  <c r="C1" i="1" s="1"/>
  <c r="B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A163" authorId="0" shapeId="0" xr:uid="{00000000-0006-0000-0100-000001000000}">
      <text>
        <r>
          <rPr>
            <b/>
            <sz val="9"/>
            <color indexed="81"/>
            <rFont val="Tahoma"/>
            <family val="2"/>
          </rPr>
          <t>Dell:</t>
        </r>
        <r>
          <rPr>
            <sz val="9"/>
            <color indexed="81"/>
            <rFont val="Tahoma"/>
            <family val="2"/>
          </rPr>
          <t xml:space="preserve">
Kept as balancing figure, since the reported segmental breakdowns and the cahsflow numbers have a small difference which cannot be traced back.</t>
        </r>
      </text>
    </comment>
  </commentList>
</comments>
</file>

<file path=xl/sharedStrings.xml><?xml version="1.0" encoding="utf-8"?>
<sst xmlns="http://schemas.openxmlformats.org/spreadsheetml/2006/main" count="316" uniqueCount="151">
  <si>
    <t>CONSOLIDATED BALANCE SHEETS</t>
  </si>
  <si>
    <t>CONSOLIDATED STATEMENTS OF CASH FLOWS</t>
  </si>
  <si>
    <t>Check (Reported diluted EPS-(Net income/diluted no. of shares)</t>
  </si>
  <si>
    <t xml:space="preserve"> Check (total assets - total labilities and equity)</t>
  </si>
  <si>
    <t>Gross profit</t>
  </si>
  <si>
    <t>Other (income) expense, net</t>
  </si>
  <si>
    <t>Basic</t>
  </si>
  <si>
    <t>Diluted</t>
  </si>
  <si>
    <t>Net earnings per share:</t>
  </si>
  <si>
    <t>Average shares outstanding:</t>
  </si>
  <si>
    <t>Total current assets</t>
  </si>
  <si>
    <t>Accounts payable</t>
  </si>
  <si>
    <t>Accrued liabilities</t>
  </si>
  <si>
    <t>Total current liabilities</t>
  </si>
  <si>
    <t>Additions to property, plant and equipment</t>
  </si>
  <si>
    <t>(Link Net income figures from income statement)</t>
  </si>
  <si>
    <t>Repurchase of common stock</t>
  </si>
  <si>
    <t>Cash paid during the year for:</t>
  </si>
  <si>
    <t>Income taxes</t>
  </si>
  <si>
    <t xml:space="preserve"> Check (cash at eop - cash in balance sheet)</t>
  </si>
  <si>
    <t>If there are new line items mentioned in the older reports, feel free to insert new rows for them, however ensure that these rows are taken in to account for the formulas</t>
  </si>
  <si>
    <t>Instructions</t>
  </si>
  <si>
    <t>Demand creation expense</t>
  </si>
  <si>
    <t>Operating overhead expense</t>
  </si>
  <si>
    <t>Total selling and administrative expense</t>
  </si>
  <si>
    <t>Interest expense (income), net</t>
  </si>
  <si>
    <t>Income before income taxes</t>
  </si>
  <si>
    <t>Income tax expense</t>
  </si>
  <si>
    <t>Revenues</t>
  </si>
  <si>
    <t>Cost of sales</t>
  </si>
  <si>
    <t>NET INCOME</t>
  </si>
  <si>
    <t>ASSETS</t>
  </si>
  <si>
    <t>Current assets:</t>
  </si>
  <si>
    <t>Cash and equivalents</t>
  </si>
  <si>
    <t>Short-term investments</t>
  </si>
  <si>
    <t>Accounts receivable, net</t>
  </si>
  <si>
    <t>Inventories</t>
  </si>
  <si>
    <t>Prepaid expenses and other current assets</t>
  </si>
  <si>
    <t>Property, plant and equipment, net</t>
  </si>
  <si>
    <t>Operating lease right-of-use assets, net</t>
  </si>
  <si>
    <t>Identifiable intangible assets, net</t>
  </si>
  <si>
    <t>Goodwill</t>
  </si>
  <si>
    <t>Deferred income taxes and other assets</t>
  </si>
  <si>
    <t>TOTAL ASSETS</t>
  </si>
  <si>
    <t>LIABILITIES AND SHAREHOLDERS' EQUITY</t>
  </si>
  <si>
    <t>Current liabilities:</t>
  </si>
  <si>
    <t>Current portion of long-term debt</t>
  </si>
  <si>
    <t>Notes payable</t>
  </si>
  <si>
    <t>Current portion of operating lease liabilities</t>
  </si>
  <si>
    <t>Income taxes payable</t>
  </si>
  <si>
    <t>Long-term debt</t>
  </si>
  <si>
    <t>Operating lease liabilities</t>
  </si>
  <si>
    <t>Deferred income taxes and other liabilities</t>
  </si>
  <si>
    <t>Commitments and contingencies (Note 18)</t>
  </si>
  <si>
    <t>Redeemable preferred stock</t>
  </si>
  <si>
    <t>Shareholders' equity:</t>
  </si>
  <si>
    <t>Common stock at stated value:</t>
  </si>
  <si>
    <t>Class A convertible — 305 and 305 shares outstanding</t>
  </si>
  <si>
    <t>Class B — 1,266 and 1,273 shares outstanding</t>
  </si>
  <si>
    <t>Capital in excess of stated value</t>
  </si>
  <si>
    <t>Accumulated other comprehensive income (loss)</t>
  </si>
  <si>
    <t>Retained earnings (deficit)</t>
  </si>
  <si>
    <t>Total shareholders' equity</t>
  </si>
  <si>
    <t>TOTAL LIABILITIES AND SHAREHOLDERS' EQUITY</t>
  </si>
  <si>
    <t>Cash provided (used) by operations:</t>
  </si>
  <si>
    <t>Net income</t>
  </si>
  <si>
    <t>Adjustments to reconcile net income to net cash provided (used) by operations:</t>
  </si>
  <si>
    <t>Depreciation</t>
  </si>
  <si>
    <t>Deferred income taxes</t>
  </si>
  <si>
    <t>Stock-based compensation</t>
  </si>
  <si>
    <t>Amortization, impairment and other</t>
  </si>
  <si>
    <t>Net foreign currency adjustments</t>
  </si>
  <si>
    <t>Changes in certain working capital components and other assets and liabilities:</t>
  </si>
  <si>
    <t>(Increase) decrease in accounts receivable</t>
  </si>
  <si>
    <t>(Increase) decrease in inventories</t>
  </si>
  <si>
    <t>Cash provided (used) by operations</t>
  </si>
  <si>
    <t>Cash provided (used) by investing activities:</t>
  </si>
  <si>
    <t>Purchases of short-term investments</t>
  </si>
  <si>
    <t>Maturities of short-term investments</t>
  </si>
  <si>
    <t>Sales of short-term investments</t>
  </si>
  <si>
    <t>Other investing activities</t>
  </si>
  <si>
    <t>Cash provided (used) by investing activities</t>
  </si>
  <si>
    <t>Cash provided (used) by financing activities:</t>
  </si>
  <si>
    <t>Proceeds from borrowings, net of debt issuance costs</t>
  </si>
  <si>
    <t>Increase (decrease) in notes payable, net</t>
  </si>
  <si>
    <t>Repayment of borrowings</t>
  </si>
  <si>
    <t>Proceeds from exercise of stock options and other stock issuances</t>
  </si>
  <si>
    <t>Dividends — common and preferred</t>
  </si>
  <si>
    <t>Other financing activities</t>
  </si>
  <si>
    <t>Cash provided (used) by financing activities</t>
  </si>
  <si>
    <t>Effect of exchange rate changes on cash and equivalents</t>
  </si>
  <si>
    <t>Net increase (decrease) in cash and equivalents</t>
  </si>
  <si>
    <t>Cash and equivalents, beginning of year</t>
  </si>
  <si>
    <t>CASH AND EQUIVALENTS, END OF YEAR</t>
  </si>
  <si>
    <t>Supplemental disclosure of cash flow information:</t>
  </si>
  <si>
    <t>Interest, net of capitalized interest</t>
  </si>
  <si>
    <t>Non-cash additions to property, plant and equipment</t>
  </si>
  <si>
    <t>Dividends declared and not paid</t>
  </si>
  <si>
    <t>Increase (decrease) in accounts payable, accrued liabilities, operating lease liabilities and other current and non-current liabilities</t>
  </si>
  <si>
    <t>(Increase) decrease in prepaid expenses, operating lease right-of-use assets and other current and non-current assets</t>
  </si>
  <si>
    <t>Segmental Breakdowns</t>
  </si>
  <si>
    <t>North America</t>
  </si>
  <si>
    <t>Europe, Middle East &amp; Africa</t>
  </si>
  <si>
    <t>Greater China</t>
  </si>
  <si>
    <t>TOTAL NIKE BRAND</t>
  </si>
  <si>
    <t>Converse</t>
  </si>
  <si>
    <t>TOTAL NIKE, INC. REVENUES</t>
  </si>
  <si>
    <t>Asia Pacific &amp; Latin America</t>
  </si>
  <si>
    <t>Global Brand Divisions</t>
  </si>
  <si>
    <t>Corporate</t>
  </si>
  <si>
    <t>Revenue:</t>
  </si>
  <si>
    <t>EBIT:</t>
  </si>
  <si>
    <t xml:space="preserve"> Check</t>
  </si>
  <si>
    <t>TOTAL NIKE, INC. EBIT</t>
  </si>
  <si>
    <t>Footwear</t>
  </si>
  <si>
    <t>Apparel</t>
  </si>
  <si>
    <t>Equipment</t>
  </si>
  <si>
    <r>
      <rPr>
        <b/>
        <sz val="16"/>
        <color theme="0"/>
        <rFont val="Calibri"/>
        <family val="2"/>
        <scheme val="minor"/>
      </rPr>
      <t>NIKE, INC.</t>
    </r>
    <r>
      <rPr>
        <b/>
        <sz val="20"/>
        <color theme="0"/>
        <rFont val="Calibri"/>
        <family val="2"/>
        <scheme val="minor"/>
      </rPr>
      <t xml:space="preserve">
</t>
    </r>
    <r>
      <rPr>
        <sz val="11"/>
        <color theme="0"/>
        <rFont val="Calibri"/>
        <family val="2"/>
        <scheme val="minor"/>
      </rPr>
      <t>(Dollars and Shares in Millions Except Per Share Amounts)</t>
    </r>
  </si>
  <si>
    <t>PROPERTY, PLANT AND EQUIPMENT, NET</t>
  </si>
  <si>
    <t>Asia Pacific &amp; Latin America(1)</t>
  </si>
  <si>
    <t>Total NIKE Brand</t>
  </si>
  <si>
    <t>TOTAL PROPERTY, PLANT AND EQUIPMENT, NET</t>
  </si>
  <si>
    <t>Other</t>
  </si>
  <si>
    <t>ADDITIONS TO PROPERTY, PLANT AND EQUIPMENT</t>
  </si>
  <si>
    <t>TOTAL ADDITIONS TO PROPERTY, PLANT AND EQUIPMENT</t>
  </si>
  <si>
    <t>DEPRECIATION</t>
  </si>
  <si>
    <t>TOTAL DEPRECIATION</t>
  </si>
  <si>
    <t>Revenue Drivers</t>
  </si>
  <si>
    <t>Organic revenue growth</t>
  </si>
  <si>
    <t>Group Totals</t>
  </si>
  <si>
    <t>Growth %</t>
  </si>
  <si>
    <t>EBITDA</t>
  </si>
  <si>
    <t>Margin %</t>
  </si>
  <si>
    <t>D&amp;A</t>
  </si>
  <si>
    <t>As a  % of revenue</t>
  </si>
  <si>
    <t>EBIT</t>
  </si>
  <si>
    <t>Capex</t>
  </si>
  <si>
    <t>Revenue</t>
  </si>
  <si>
    <t>Organic growth %</t>
  </si>
  <si>
    <t>Currency impact %</t>
  </si>
  <si>
    <t>Group Revenue</t>
  </si>
  <si>
    <t>Build the segmental revenue model in the "Segmental forecast" sheet in accordance to the example provided with all the calculations</t>
  </si>
  <si>
    <t>Note that the revenue growth is the add up of Organic growth + Currency impact</t>
  </si>
  <si>
    <t>Submission time is 3 days from the day the task was given to you</t>
  </si>
  <si>
    <t>Investmentsinreverserepurchaseagreements</t>
  </si>
  <si>
    <t>Disposalsofproperty,plantandequipment</t>
  </si>
  <si>
    <t>Long-termdebtpayments, includingcurrentportion</t>
  </si>
  <si>
    <t>Paymentsoncapital leaseandotherfinancingobligations</t>
  </si>
  <si>
    <t>Excesstaxbenefitsfromshare-basedpaymentarrangements</t>
  </si>
  <si>
    <t>Should be the addition of segments linked from below rows in the segment sheet, not from the Historicals sheet</t>
  </si>
  <si>
    <t>Please build the complete model with all the segments and product lines including Greater China, Asia, Global brands and Converse, all the line items from Historicals 111 to 134 should be linked to the model structure and ensure the total revenue in this row matches row 135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</si>
</sst>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_);_(* \(#,##0\);_(* &quot;-&quot;??_);_(@_)"/>
    <numFmt numFmtId="166"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
      <b/>
      <sz val="11"/>
      <color rgb="FFFF0000"/>
      <name val="Calibri"/>
      <family val="2"/>
      <scheme val="minor"/>
    </font>
    <font>
      <b/>
      <sz val="11"/>
      <color theme="0"/>
      <name val="Calibri"/>
      <family val="2"/>
      <scheme val="minor"/>
    </font>
    <font>
      <b/>
      <sz val="16"/>
      <color theme="0"/>
      <name val="Calibri"/>
      <family val="2"/>
      <scheme val="minor"/>
    </font>
    <font>
      <b/>
      <sz val="18"/>
      <color theme="0"/>
      <name val="Calibri"/>
      <family val="2"/>
      <scheme val="minor"/>
    </font>
    <font>
      <sz val="9"/>
      <color indexed="81"/>
      <name val="Tahoma"/>
      <family val="2"/>
    </font>
    <font>
      <b/>
      <sz val="9"/>
      <color indexed="81"/>
      <name val="Tahoma"/>
      <family val="2"/>
    </font>
    <font>
      <i/>
      <sz val="10"/>
      <color theme="1"/>
      <name val="Calibri"/>
      <family val="2"/>
      <scheme val="minor"/>
    </font>
    <font>
      <b/>
      <i/>
      <sz val="10"/>
      <color theme="1"/>
      <name val="Calibri"/>
      <family val="2"/>
      <scheme val="minor"/>
    </font>
    <font>
      <i/>
      <sz val="9"/>
      <color theme="1"/>
      <name val="Calibri"/>
      <family val="2"/>
      <scheme val="minor"/>
    </font>
  </fonts>
  <fills count="9">
    <fill>
      <patternFill patternType="none"/>
    </fill>
    <fill>
      <patternFill patternType="gray125"/>
    </fill>
    <fill>
      <patternFill patternType="solid">
        <fgColor rgb="FF002060"/>
        <bgColor indexed="64"/>
      </patternFill>
    </fill>
    <fill>
      <patternFill patternType="solid">
        <fgColor theme="3" tint="0.59999389629810485"/>
        <bgColor indexed="64"/>
      </patternFill>
    </fill>
    <fill>
      <patternFill patternType="solid">
        <fgColor theme="4"/>
      </patternFill>
    </fill>
    <fill>
      <patternFill patternType="solid">
        <fgColor theme="4" tint="0.39997558519241921"/>
        <bgColor indexed="65"/>
      </patternFill>
    </fill>
    <fill>
      <patternFill patternType="solid">
        <fgColor theme="3" tint="0.39997558519241921"/>
        <bgColor indexed="64"/>
      </patternFill>
    </fill>
    <fill>
      <patternFill patternType="solid">
        <fgColor rgb="FFFFFF00"/>
        <bgColor indexed="64"/>
      </patternFill>
    </fill>
    <fill>
      <patternFill patternType="solid">
        <fgColor theme="9" tint="0.39997558519241921"/>
        <bgColor indexed="64"/>
      </patternFill>
    </fill>
  </fills>
  <borders count="5">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 fillId="4" borderId="0" applyNumberFormat="0" applyBorder="0" applyAlignment="0" applyProtection="0"/>
    <xf numFmtId="0" fontId="3" fillId="5" borderId="0" applyNumberFormat="0" applyBorder="0" applyAlignment="0" applyProtection="0"/>
  </cellStyleXfs>
  <cellXfs count="66">
    <xf numFmtId="0" fontId="0" fillId="0" borderId="0" xfId="0"/>
    <xf numFmtId="0" fontId="2" fillId="0" borderId="0" xfId="0" applyFont="1"/>
    <xf numFmtId="0" fontId="0" fillId="0" borderId="0" xfId="0" applyAlignment="1">
      <alignment horizontal="left" indent="1"/>
    </xf>
    <xf numFmtId="165" fontId="0" fillId="0" borderId="0" xfId="1" applyNumberFormat="1" applyFont="1"/>
    <xf numFmtId="0" fontId="2" fillId="0" borderId="1" xfId="0" applyFont="1" applyBorder="1"/>
    <xf numFmtId="0" fontId="2" fillId="0" borderId="2" xfId="0" applyFont="1" applyBorder="1"/>
    <xf numFmtId="165" fontId="2" fillId="0" borderId="0" xfId="1" applyNumberFormat="1" applyFont="1"/>
    <xf numFmtId="0" fontId="0" fillId="0" borderId="0" xfId="0" applyAlignment="1">
      <alignment horizontal="left" indent="2"/>
    </xf>
    <xf numFmtId="0" fontId="5" fillId="0" borderId="0" xfId="0" applyFont="1"/>
    <xf numFmtId="0" fontId="4" fillId="2" borderId="0" xfId="0" applyFont="1" applyFill="1" applyAlignment="1">
      <alignment vertical="center" wrapText="1"/>
    </xf>
    <xf numFmtId="0" fontId="6" fillId="2" borderId="0" xfId="0" applyFont="1" applyFill="1" applyAlignment="1">
      <alignment horizontal="right"/>
    </xf>
    <xf numFmtId="0" fontId="8" fillId="2" borderId="0" xfId="0" applyFont="1" applyFill="1" applyAlignment="1">
      <alignment wrapText="1"/>
    </xf>
    <xf numFmtId="0" fontId="0" fillId="0" borderId="0" xfId="0" applyAlignment="1">
      <alignment wrapText="1"/>
    </xf>
    <xf numFmtId="0" fontId="0" fillId="0" borderId="0" xfId="0" applyAlignment="1">
      <alignment horizontal="left" wrapText="1" indent="1"/>
    </xf>
    <xf numFmtId="0" fontId="0" fillId="0" borderId="1" xfId="0" applyBorder="1" applyAlignment="1">
      <alignment horizontal="left" indent="1"/>
    </xf>
    <xf numFmtId="0" fontId="0" fillId="0" borderId="3" xfId="0" applyBorder="1"/>
    <xf numFmtId="0" fontId="0" fillId="0" borderId="0" xfId="0" applyAlignment="1">
      <alignment horizontal="left" wrapText="1"/>
    </xf>
    <xf numFmtId="0" fontId="2" fillId="6" borderId="0" xfId="0" applyFont="1" applyFill="1"/>
    <xf numFmtId="165" fontId="6" fillId="4" borderId="0" xfId="4" applyNumberFormat="1" applyFont="1" applyBorder="1" applyAlignment="1">
      <alignment horizontal="left"/>
    </xf>
    <xf numFmtId="165" fontId="2" fillId="0" borderId="0" xfId="1" applyNumberFormat="1" applyFont="1" applyBorder="1"/>
    <xf numFmtId="165" fontId="13" fillId="0" borderId="0" xfId="1" applyNumberFormat="1" applyFont="1" applyBorder="1" applyAlignment="1">
      <alignment horizontal="left" indent="1"/>
    </xf>
    <xf numFmtId="165" fontId="2" fillId="5" borderId="0" xfId="5" applyNumberFormat="1" applyFont="1"/>
    <xf numFmtId="165" fontId="13" fillId="0" borderId="0" xfId="1" applyNumberFormat="1" applyFont="1" applyAlignment="1">
      <alignment horizontal="left" indent="2"/>
    </xf>
    <xf numFmtId="165" fontId="0" fillId="0" borderId="0" xfId="1" applyNumberFormat="1" applyFont="1" applyAlignment="1">
      <alignment horizontal="left" indent="1"/>
    </xf>
    <xf numFmtId="165" fontId="13" fillId="0" borderId="0" xfId="1" applyNumberFormat="1" applyFont="1" applyAlignment="1">
      <alignment horizontal="left" indent="1"/>
    </xf>
    <xf numFmtId="166" fontId="11" fillId="0" borderId="0" xfId="2" applyNumberFormat="1" applyFont="1" applyAlignment="1">
      <alignment horizontal="right"/>
    </xf>
    <xf numFmtId="165" fontId="2" fillId="0" borderId="0" xfId="0" applyNumberFormat="1" applyFont="1"/>
    <xf numFmtId="0" fontId="2" fillId="0" borderId="0" xfId="1" applyNumberFormat="1" applyFont="1" applyBorder="1"/>
    <xf numFmtId="165" fontId="0" fillId="0" borderId="0" xfId="3" applyNumberFormat="1" applyFont="1"/>
    <xf numFmtId="165" fontId="2" fillId="0" borderId="1" xfId="3" applyNumberFormat="1" applyFont="1" applyBorder="1"/>
    <xf numFmtId="165" fontId="2" fillId="0" borderId="2" xfId="3" applyNumberFormat="1" applyFont="1" applyBorder="1"/>
    <xf numFmtId="165" fontId="2" fillId="0" borderId="0" xfId="3" applyNumberFormat="1" applyFont="1"/>
    <xf numFmtId="165" fontId="0" fillId="0" borderId="1" xfId="3" applyNumberFormat="1" applyFont="1" applyBorder="1"/>
    <xf numFmtId="165" fontId="0" fillId="0" borderId="3" xfId="3" applyNumberFormat="1" applyFont="1" applyBorder="1"/>
    <xf numFmtId="3" fontId="0" fillId="0" borderId="0" xfId="0" applyNumberFormat="1"/>
    <xf numFmtId="165" fontId="5" fillId="0" borderId="0" xfId="0" applyNumberFormat="1" applyFont="1"/>
    <xf numFmtId="0" fontId="2" fillId="0" borderId="0" xfId="0" applyFont="1" applyAlignment="1">
      <alignment horizontal="left" indent="1"/>
    </xf>
    <xf numFmtId="0" fontId="2" fillId="3" borderId="0" xfId="0" applyFont="1" applyFill="1" applyAlignment="1">
      <alignment horizontal="center"/>
    </xf>
    <xf numFmtId="0" fontId="0" fillId="0" borderId="0" xfId="0" applyAlignment="1">
      <alignment horizontal="left" indent="3"/>
    </xf>
    <xf numFmtId="0" fontId="2" fillId="0" borderId="4" xfId="0" applyFont="1" applyBorder="1" applyAlignment="1">
      <alignment horizontal="left"/>
    </xf>
    <xf numFmtId="165" fontId="2" fillId="0" borderId="4" xfId="3" applyNumberFormat="1" applyFont="1" applyBorder="1"/>
    <xf numFmtId="0" fontId="2" fillId="0" borderId="4" xfId="0" applyFont="1" applyBorder="1"/>
    <xf numFmtId="0" fontId="2" fillId="0" borderId="0" xfId="0" applyFont="1" applyAlignment="1">
      <alignment horizontal="left"/>
    </xf>
    <xf numFmtId="165" fontId="0" fillId="7" borderId="0" xfId="3" applyNumberFormat="1" applyFont="1" applyFill="1"/>
    <xf numFmtId="165" fontId="2" fillId="7" borderId="1" xfId="3" applyNumberFormat="1" applyFont="1" applyFill="1" applyBorder="1"/>
    <xf numFmtId="165" fontId="2" fillId="7" borderId="2" xfId="3" applyNumberFormat="1" applyFont="1" applyFill="1" applyBorder="1"/>
    <xf numFmtId="165" fontId="5" fillId="7" borderId="0" xfId="0" applyNumberFormat="1" applyFont="1" applyFill="1"/>
    <xf numFmtId="0" fontId="12" fillId="0" borderId="0" xfId="0" applyFont="1" applyAlignment="1">
      <alignment horizontal="left" indent="1"/>
    </xf>
    <xf numFmtId="166" fontId="12" fillId="0" borderId="0" xfId="2" applyNumberFormat="1" applyFont="1"/>
    <xf numFmtId="0" fontId="11" fillId="0" borderId="0" xfId="0" applyFont="1" applyAlignment="1">
      <alignment horizontal="left" indent="2"/>
    </xf>
    <xf numFmtId="166" fontId="11" fillId="0" borderId="0" xfId="2" applyNumberFormat="1" applyFont="1"/>
    <xf numFmtId="0" fontId="11" fillId="0" borderId="1" xfId="0" applyFont="1" applyBorder="1"/>
    <xf numFmtId="166" fontId="12" fillId="0" borderId="1" xfId="2" applyNumberFormat="1" applyFont="1" applyBorder="1"/>
    <xf numFmtId="0" fontId="11" fillId="0" borderId="0" xfId="0" applyFont="1" applyAlignment="1">
      <alignment horizontal="left" indent="1"/>
    </xf>
    <xf numFmtId="0" fontId="12" fillId="0" borderId="2" xfId="0" applyFont="1" applyBorder="1"/>
    <xf numFmtId="166" fontId="12" fillId="0" borderId="2" xfId="2" applyNumberFormat="1" applyFont="1" applyBorder="1"/>
    <xf numFmtId="10" fontId="0" fillId="0" borderId="0" xfId="0" applyNumberFormat="1"/>
    <xf numFmtId="10" fontId="11" fillId="0" borderId="0" xfId="2" applyNumberFormat="1" applyFont="1"/>
    <xf numFmtId="165" fontId="0" fillId="8" borderId="0" xfId="3" applyNumberFormat="1" applyFont="1" applyFill="1"/>
    <xf numFmtId="165" fontId="5" fillId="8" borderId="0" xfId="0" applyNumberFormat="1" applyFont="1" applyFill="1"/>
    <xf numFmtId="10" fontId="11" fillId="0" borderId="0" xfId="0" applyNumberFormat="1" applyFont="1" applyAlignment="1">
      <alignment horizontal="left" indent="2"/>
    </xf>
    <xf numFmtId="1" fontId="0" fillId="0" borderId="0" xfId="0" applyNumberFormat="1"/>
    <xf numFmtId="43" fontId="0" fillId="0" borderId="0" xfId="0" applyNumberFormat="1"/>
    <xf numFmtId="166" fontId="0" fillId="0" borderId="0" xfId="0" applyNumberFormat="1"/>
    <xf numFmtId="0" fontId="2" fillId="6" borderId="0" xfId="0" applyFont="1" applyFill="1" applyAlignment="1">
      <alignment horizontal="left" vertical="top" wrapText="1"/>
    </xf>
    <xf numFmtId="10" fontId="0" fillId="0" borderId="0" xfId="0" applyNumberFormat="1" applyFont="1"/>
  </cellXfs>
  <cellStyles count="6">
    <cellStyle name="60% - Accent1" xfId="5" builtinId="32"/>
    <cellStyle name="Accent1" xfId="4" builtinId="29"/>
    <cellStyle name="Comma" xfId="1" builtinId="3"/>
    <cellStyle name="Comma 2" xfId="3" xr:uid="{00000000-0005-0000-0000-000003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7216140</xdr:colOff>
      <xdr:row>11</xdr:row>
      <xdr:rowOff>83820</xdr:rowOff>
    </xdr:from>
    <xdr:to>
      <xdr:col>3</xdr:col>
      <xdr:colOff>464820</xdr:colOff>
      <xdr:row>21</xdr:row>
      <xdr:rowOff>129540</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7216140" y="2209800"/>
          <a:ext cx="6545580" cy="1874520"/>
          <a:chOff x="487680" y="2049780"/>
          <a:chExt cx="6545580" cy="1874520"/>
        </a:xfrm>
      </xdr:grpSpPr>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4061460" y="325374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Organic growth rate</a:t>
            </a:r>
            <a:r>
              <a:rPr lang="en-US" sz="1100" baseline="0"/>
              <a:t> %</a:t>
            </a:r>
            <a:endParaRPr lang="en-US" sz="1100"/>
          </a:p>
        </xdr:txBody>
      </xdr:sp>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943600" y="328422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Currency exchange impact</a:t>
            </a:r>
            <a:r>
              <a:rPr lang="en-US" sz="1100" baseline="0"/>
              <a:t> %</a:t>
            </a:r>
            <a:endParaRPr lang="en-US" sz="1100"/>
          </a:p>
        </xdr:txBody>
      </xdr:sp>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4937760" y="208788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 revenue growth rate %</a:t>
            </a:r>
          </a:p>
        </xdr:txBody>
      </xdr:sp>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95600" y="209550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Previous</a:t>
            </a:r>
            <a:r>
              <a:rPr lang="en-US" sz="1100" baseline="0"/>
              <a:t> year revenue X (1+ growth rate)</a:t>
            </a:r>
            <a:endParaRPr lang="en-US" sz="1100"/>
          </a:p>
        </xdr:txBody>
      </xdr:sp>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487680" y="204978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Projected revenue</a:t>
            </a:r>
          </a:p>
        </xdr:txBody>
      </xdr:sp>
      <xdr:cxnSp macro="">
        <xdr:nvCxnSpPr>
          <xdr:cNvPr id="10" name="Straight Arrow Connector 9">
            <a:extLst>
              <a:ext uri="{FF2B5EF4-FFF2-40B4-BE49-F238E27FC236}">
                <a16:creationId xmlns:a16="http://schemas.microsoft.com/office/drawing/2014/main" id="{00000000-0008-0000-0000-00000A000000}"/>
              </a:ext>
            </a:extLst>
          </xdr:cNvPr>
          <xdr:cNvCxnSpPr/>
        </xdr:nvCxnSpPr>
        <xdr:spPr>
          <a:xfrm>
            <a:off x="1790700" y="2308860"/>
            <a:ext cx="86868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Straight Arrow Connector 11">
            <a:extLst>
              <a:ext uri="{FF2B5EF4-FFF2-40B4-BE49-F238E27FC236}">
                <a16:creationId xmlns:a16="http://schemas.microsoft.com/office/drawing/2014/main" id="{00000000-0008-0000-0000-00000C000000}"/>
              </a:ext>
            </a:extLst>
          </xdr:cNvPr>
          <xdr:cNvCxnSpPr/>
        </xdr:nvCxnSpPr>
        <xdr:spPr>
          <a:xfrm>
            <a:off x="4023360" y="2354580"/>
            <a:ext cx="86868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Right Brace 12">
            <a:extLst>
              <a:ext uri="{FF2B5EF4-FFF2-40B4-BE49-F238E27FC236}">
                <a16:creationId xmlns:a16="http://schemas.microsoft.com/office/drawing/2014/main" id="{00000000-0008-0000-0000-00000D000000}"/>
              </a:ext>
            </a:extLst>
          </xdr:cNvPr>
          <xdr:cNvSpPr/>
        </xdr:nvSpPr>
        <xdr:spPr>
          <a:xfrm rot="16200000" flipV="1">
            <a:off x="5337810" y="2343150"/>
            <a:ext cx="361950" cy="1352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0</xdr:col>
      <xdr:colOff>434340</xdr:colOff>
      <xdr:row>11</xdr:row>
      <xdr:rowOff>121920</xdr:rowOff>
    </xdr:from>
    <xdr:to>
      <xdr:col>0</xdr:col>
      <xdr:colOff>4472940</xdr:colOff>
      <xdr:row>30</xdr:row>
      <xdr:rowOff>175261</xdr:rowOff>
    </xdr:to>
    <xdr:grpSp>
      <xdr:nvGrpSpPr>
        <xdr:cNvPr id="66" name="Group 65">
          <a:extLst>
            <a:ext uri="{FF2B5EF4-FFF2-40B4-BE49-F238E27FC236}">
              <a16:creationId xmlns:a16="http://schemas.microsoft.com/office/drawing/2014/main" id="{00000000-0008-0000-0000-000042000000}"/>
            </a:ext>
          </a:extLst>
        </xdr:cNvPr>
        <xdr:cNvGrpSpPr/>
      </xdr:nvGrpSpPr>
      <xdr:grpSpPr>
        <a:xfrm>
          <a:off x="434340" y="2247900"/>
          <a:ext cx="4038600" cy="3528061"/>
          <a:chOff x="960120" y="1981200"/>
          <a:chExt cx="4038600" cy="2561469"/>
        </a:xfrm>
      </xdr:grpSpPr>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960120" y="2377440"/>
            <a:ext cx="1569720" cy="1478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Nike</a:t>
            </a:r>
            <a:r>
              <a:rPr lang="en-US" sz="1100" baseline="0"/>
              <a:t> Group:</a:t>
            </a:r>
          </a:p>
          <a:p>
            <a:r>
              <a:rPr lang="en-US" sz="1100" baseline="0"/>
              <a:t>Revenue</a:t>
            </a:r>
          </a:p>
          <a:p>
            <a:r>
              <a:rPr lang="en-US" sz="1100" baseline="0"/>
              <a:t>EBITDA</a:t>
            </a:r>
          </a:p>
          <a:p>
            <a:r>
              <a:rPr lang="en-US" sz="1100" baseline="0"/>
              <a:t>PPE</a:t>
            </a:r>
          </a:p>
          <a:p>
            <a:r>
              <a:rPr lang="en-US" sz="1100" baseline="0"/>
              <a:t>Capex</a:t>
            </a:r>
          </a:p>
          <a:p>
            <a:r>
              <a:rPr lang="en-US" sz="1100" baseline="0"/>
              <a:t>Depreciation &amp; Amortization</a:t>
            </a:r>
          </a:p>
          <a:p>
            <a:r>
              <a:rPr lang="en-US" sz="1100" baseline="0"/>
              <a:t>EBIT</a:t>
            </a:r>
            <a:endParaRPr lang="en-US" sz="1100"/>
          </a:p>
        </xdr:txBody>
      </xdr:sp>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3970020" y="1981200"/>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North America</a:t>
            </a:r>
          </a:p>
        </xdr:txBody>
      </xdr:sp>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3970020" y="2415540"/>
            <a:ext cx="10287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Europe, Middle East &amp; Africa</a:t>
            </a:r>
          </a:p>
        </xdr:txBody>
      </xdr:sp>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3970020" y="3147060"/>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Greater China</a:t>
            </a:r>
          </a:p>
        </xdr:txBody>
      </xdr:sp>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3954780" y="3681609"/>
            <a:ext cx="1028700" cy="487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Asia Pacific &amp; Latin America</a:t>
            </a:r>
          </a:p>
        </xdr:txBody>
      </xdr:sp>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3954780" y="4283589"/>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Converse</a:t>
            </a:r>
          </a:p>
        </xdr:txBody>
      </xdr:sp>
      <xdr:cxnSp macro="">
        <xdr:nvCxnSpPr>
          <xdr:cNvPr id="22" name="Elbow Connector 21">
            <a:extLst>
              <a:ext uri="{FF2B5EF4-FFF2-40B4-BE49-F238E27FC236}">
                <a16:creationId xmlns:a16="http://schemas.microsoft.com/office/drawing/2014/main" id="{00000000-0008-0000-0000-000016000000}"/>
              </a:ext>
            </a:extLst>
          </xdr:cNvPr>
          <xdr:cNvCxnSpPr/>
        </xdr:nvCxnSpPr>
        <xdr:spPr>
          <a:xfrm flipV="1">
            <a:off x="2586990" y="2133600"/>
            <a:ext cx="1257300" cy="105918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3" name="Elbow Connector 22">
            <a:extLst>
              <a:ext uri="{FF2B5EF4-FFF2-40B4-BE49-F238E27FC236}">
                <a16:creationId xmlns:a16="http://schemas.microsoft.com/office/drawing/2014/main" id="{00000000-0008-0000-0000-000017000000}"/>
              </a:ext>
            </a:extLst>
          </xdr:cNvPr>
          <xdr:cNvCxnSpPr/>
        </xdr:nvCxnSpPr>
        <xdr:spPr>
          <a:xfrm flipV="1">
            <a:off x="2602230" y="2720340"/>
            <a:ext cx="1226820" cy="47244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Elbow Connector 25">
            <a:extLst>
              <a:ext uri="{FF2B5EF4-FFF2-40B4-BE49-F238E27FC236}">
                <a16:creationId xmlns:a16="http://schemas.microsoft.com/office/drawing/2014/main" id="{00000000-0008-0000-0000-00001A000000}"/>
              </a:ext>
            </a:extLst>
          </xdr:cNvPr>
          <xdr:cNvCxnSpPr/>
        </xdr:nvCxnSpPr>
        <xdr:spPr>
          <a:xfrm>
            <a:off x="2594610" y="3185160"/>
            <a:ext cx="1242060" cy="990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Elbow Connector 29">
            <a:extLst>
              <a:ext uri="{FF2B5EF4-FFF2-40B4-BE49-F238E27FC236}">
                <a16:creationId xmlns:a16="http://schemas.microsoft.com/office/drawing/2014/main" id="{00000000-0008-0000-0000-00001E000000}"/>
              </a:ext>
            </a:extLst>
          </xdr:cNvPr>
          <xdr:cNvCxnSpPr/>
        </xdr:nvCxnSpPr>
        <xdr:spPr>
          <a:xfrm>
            <a:off x="2598420" y="3194868"/>
            <a:ext cx="1264920" cy="5486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4" name="Elbow Connector 53">
            <a:extLst>
              <a:ext uri="{FF2B5EF4-FFF2-40B4-BE49-F238E27FC236}">
                <a16:creationId xmlns:a16="http://schemas.microsoft.com/office/drawing/2014/main" id="{00000000-0008-0000-0000-000036000000}"/>
              </a:ext>
            </a:extLst>
          </xdr:cNvPr>
          <xdr:cNvCxnSpPr/>
        </xdr:nvCxnSpPr>
        <xdr:spPr>
          <a:xfrm>
            <a:off x="2647950" y="3194868"/>
            <a:ext cx="1165860" cy="10896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4472940</xdr:colOff>
      <xdr:row>8</xdr:row>
      <xdr:rowOff>0</xdr:rowOff>
    </xdr:from>
    <xdr:to>
      <xdr:col>0</xdr:col>
      <xdr:colOff>6233160</xdr:colOff>
      <xdr:row>14</xdr:row>
      <xdr:rowOff>7620</xdr:rowOff>
    </xdr:to>
    <xdr:grpSp>
      <xdr:nvGrpSpPr>
        <xdr:cNvPr id="110" name="Group 109">
          <a:extLst>
            <a:ext uri="{FF2B5EF4-FFF2-40B4-BE49-F238E27FC236}">
              <a16:creationId xmlns:a16="http://schemas.microsoft.com/office/drawing/2014/main" id="{00000000-0008-0000-0000-00006E000000}"/>
            </a:ext>
          </a:extLst>
        </xdr:cNvPr>
        <xdr:cNvGrpSpPr/>
      </xdr:nvGrpSpPr>
      <xdr:grpSpPr>
        <a:xfrm>
          <a:off x="4472940" y="1577340"/>
          <a:ext cx="1760220" cy="1104900"/>
          <a:chOff x="4549140" y="2903220"/>
          <a:chExt cx="1760220" cy="1104900"/>
        </a:xfrm>
      </xdr:grpSpPr>
      <xdr:cxnSp macro="">
        <xdr:nvCxnSpPr>
          <xdr:cNvPr id="72" name="Elbow Connector 71">
            <a:extLst>
              <a:ext uri="{FF2B5EF4-FFF2-40B4-BE49-F238E27FC236}">
                <a16:creationId xmlns:a16="http://schemas.microsoft.com/office/drawing/2014/main" id="{00000000-0008-0000-0000-000048000000}"/>
              </a:ext>
            </a:extLst>
          </xdr:cNvPr>
          <xdr:cNvCxnSpPr/>
        </xdr:nvCxnSpPr>
        <xdr:spPr>
          <a:xfrm>
            <a:off x="4549140" y="3649980"/>
            <a:ext cx="708660" cy="23622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nvGrpSpPr>
          <xdr:cNvPr id="91" name="Group 90">
            <a:extLst>
              <a:ext uri="{FF2B5EF4-FFF2-40B4-BE49-F238E27FC236}">
                <a16:creationId xmlns:a16="http://schemas.microsoft.com/office/drawing/2014/main" id="{00000000-0008-0000-0000-00005B000000}"/>
              </a:ext>
            </a:extLst>
          </xdr:cNvPr>
          <xdr:cNvGrpSpPr/>
        </xdr:nvGrpSpPr>
        <xdr:grpSpPr>
          <a:xfrm>
            <a:off x="4556760" y="2903220"/>
            <a:ext cx="1752600" cy="1104900"/>
            <a:chOff x="5257800" y="1668780"/>
            <a:chExt cx="1752600" cy="1104900"/>
          </a:xfrm>
        </xdr:grpSpPr>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6035040" y="166878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68" name="TextBox 67">
              <a:extLst>
                <a:ext uri="{FF2B5EF4-FFF2-40B4-BE49-F238E27FC236}">
                  <a16:creationId xmlns:a16="http://schemas.microsoft.com/office/drawing/2014/main" id="{00000000-0008-0000-0000-000044000000}"/>
                </a:ext>
              </a:extLst>
            </xdr:cNvPr>
            <xdr:cNvSpPr txBox="1"/>
          </xdr:nvSpPr>
          <xdr:spPr>
            <a:xfrm>
              <a:off x="6035040" y="211836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69" name="TextBox 68">
              <a:extLst>
                <a:ext uri="{FF2B5EF4-FFF2-40B4-BE49-F238E27FC236}">
                  <a16:creationId xmlns:a16="http://schemas.microsoft.com/office/drawing/2014/main" id="{00000000-0008-0000-0000-000045000000}"/>
                </a:ext>
              </a:extLst>
            </xdr:cNvPr>
            <xdr:cNvSpPr txBox="1"/>
          </xdr:nvSpPr>
          <xdr:spPr>
            <a:xfrm>
              <a:off x="6035040" y="251460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71" name="Elbow Connector 70">
              <a:extLst>
                <a:ext uri="{FF2B5EF4-FFF2-40B4-BE49-F238E27FC236}">
                  <a16:creationId xmlns:a16="http://schemas.microsoft.com/office/drawing/2014/main" id="{00000000-0008-0000-0000-000047000000}"/>
                </a:ext>
              </a:extLst>
            </xdr:cNvPr>
            <xdr:cNvCxnSpPr/>
          </xdr:nvCxnSpPr>
          <xdr:spPr>
            <a:xfrm flipV="1">
              <a:off x="5257800" y="1805940"/>
              <a:ext cx="693420" cy="5943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7" name="Elbow Connector 76">
              <a:extLst>
                <a:ext uri="{FF2B5EF4-FFF2-40B4-BE49-F238E27FC236}">
                  <a16:creationId xmlns:a16="http://schemas.microsoft.com/office/drawing/2014/main" id="{00000000-0008-0000-0000-00004D000000}"/>
                </a:ext>
              </a:extLst>
            </xdr:cNvPr>
            <xdr:cNvCxnSpPr/>
          </xdr:nvCxnSpPr>
          <xdr:spPr>
            <a:xfrm flipV="1">
              <a:off x="5273040" y="2209800"/>
              <a:ext cx="662940" cy="19812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4480560</xdr:colOff>
      <xdr:row>14</xdr:row>
      <xdr:rowOff>68580</xdr:rowOff>
    </xdr:from>
    <xdr:to>
      <xdr:col>0</xdr:col>
      <xdr:colOff>6278880</xdr:colOff>
      <xdr:row>20</xdr:row>
      <xdr:rowOff>76200</xdr:rowOff>
    </xdr:to>
    <xdr:grpSp>
      <xdr:nvGrpSpPr>
        <xdr:cNvPr id="173" name="Group 172">
          <a:extLst>
            <a:ext uri="{FF2B5EF4-FFF2-40B4-BE49-F238E27FC236}">
              <a16:creationId xmlns:a16="http://schemas.microsoft.com/office/drawing/2014/main" id="{00000000-0008-0000-0000-0000AD000000}"/>
            </a:ext>
          </a:extLst>
        </xdr:cNvPr>
        <xdr:cNvGrpSpPr/>
      </xdr:nvGrpSpPr>
      <xdr:grpSpPr>
        <a:xfrm>
          <a:off x="4480560" y="2743200"/>
          <a:ext cx="1798320" cy="1104900"/>
          <a:chOff x="4678680" y="3040380"/>
          <a:chExt cx="1798320" cy="1104900"/>
        </a:xfrm>
      </xdr:grpSpPr>
      <xdr:grpSp>
        <xdr:nvGrpSpPr>
          <xdr:cNvPr id="146" name="Group 145">
            <a:extLst>
              <a:ext uri="{FF2B5EF4-FFF2-40B4-BE49-F238E27FC236}">
                <a16:creationId xmlns:a16="http://schemas.microsoft.com/office/drawing/2014/main" id="{00000000-0008-0000-0000-000092000000}"/>
              </a:ext>
            </a:extLst>
          </xdr:cNvPr>
          <xdr:cNvGrpSpPr/>
        </xdr:nvGrpSpPr>
        <xdr:grpSpPr>
          <a:xfrm>
            <a:off x="4686300" y="3040380"/>
            <a:ext cx="1790700" cy="1104900"/>
            <a:chOff x="5219700" y="1668780"/>
            <a:chExt cx="1790700" cy="1104900"/>
          </a:xfrm>
        </xdr:grpSpPr>
        <xdr:sp macro="" textlink="">
          <xdr:nvSpPr>
            <xdr:cNvPr id="147" name="TextBox 146">
              <a:extLst>
                <a:ext uri="{FF2B5EF4-FFF2-40B4-BE49-F238E27FC236}">
                  <a16:creationId xmlns:a16="http://schemas.microsoft.com/office/drawing/2014/main" id="{00000000-0008-0000-0000-000093000000}"/>
                </a:ext>
              </a:extLst>
            </xdr:cNvPr>
            <xdr:cNvSpPr txBox="1"/>
          </xdr:nvSpPr>
          <xdr:spPr>
            <a:xfrm>
              <a:off x="6035040" y="166878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48" name="TextBox 147">
              <a:extLst>
                <a:ext uri="{FF2B5EF4-FFF2-40B4-BE49-F238E27FC236}">
                  <a16:creationId xmlns:a16="http://schemas.microsoft.com/office/drawing/2014/main" id="{00000000-0008-0000-0000-000094000000}"/>
                </a:ext>
              </a:extLst>
            </xdr:cNvPr>
            <xdr:cNvSpPr txBox="1"/>
          </xdr:nvSpPr>
          <xdr:spPr>
            <a:xfrm>
              <a:off x="6035040" y="211836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49" name="TextBox 148">
              <a:extLst>
                <a:ext uri="{FF2B5EF4-FFF2-40B4-BE49-F238E27FC236}">
                  <a16:creationId xmlns:a16="http://schemas.microsoft.com/office/drawing/2014/main" id="{00000000-0008-0000-0000-000095000000}"/>
                </a:ext>
              </a:extLst>
            </xdr:cNvPr>
            <xdr:cNvSpPr txBox="1"/>
          </xdr:nvSpPr>
          <xdr:spPr>
            <a:xfrm>
              <a:off x="6035040" y="251460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50" name="Elbow Connector 149">
              <a:extLst>
                <a:ext uri="{FF2B5EF4-FFF2-40B4-BE49-F238E27FC236}">
                  <a16:creationId xmlns:a16="http://schemas.microsoft.com/office/drawing/2014/main" id="{00000000-0008-0000-0000-000096000000}"/>
                </a:ext>
              </a:extLst>
            </xdr:cNvPr>
            <xdr:cNvCxnSpPr/>
          </xdr:nvCxnSpPr>
          <xdr:spPr>
            <a:xfrm flipV="1">
              <a:off x="5257800" y="1805940"/>
              <a:ext cx="693420" cy="83820"/>
            </a:xfrm>
            <a:prstGeom prst="bentConnector3">
              <a:avLst>
                <a:gd name="adj1" fmla="val 43407"/>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1" name="Elbow Connector 150">
              <a:extLst>
                <a:ext uri="{FF2B5EF4-FFF2-40B4-BE49-F238E27FC236}">
                  <a16:creationId xmlns:a16="http://schemas.microsoft.com/office/drawing/2014/main" id="{00000000-0008-0000-0000-000097000000}"/>
                </a:ext>
              </a:extLst>
            </xdr:cNvPr>
            <xdr:cNvCxnSpPr/>
          </xdr:nvCxnSpPr>
          <xdr:spPr>
            <a:xfrm>
              <a:off x="5219700" y="1889760"/>
              <a:ext cx="716280" cy="320040"/>
            </a:xfrm>
            <a:prstGeom prst="bentConnector3">
              <a:avLst>
                <a:gd name="adj1" fmla="val 46809"/>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63" name="Elbow Connector 162">
            <a:extLst>
              <a:ext uri="{FF2B5EF4-FFF2-40B4-BE49-F238E27FC236}">
                <a16:creationId xmlns:a16="http://schemas.microsoft.com/office/drawing/2014/main" id="{00000000-0008-0000-0000-0000A3000000}"/>
              </a:ext>
            </a:extLst>
          </xdr:cNvPr>
          <xdr:cNvCxnSpPr/>
        </xdr:nvCxnSpPr>
        <xdr:spPr>
          <a:xfrm>
            <a:off x="4678680" y="3253740"/>
            <a:ext cx="754380" cy="746760"/>
          </a:xfrm>
          <a:prstGeom prst="bentConnector3">
            <a:avLst>
              <a:gd name="adj1" fmla="val 44949"/>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4495800</xdr:colOff>
      <xdr:row>20</xdr:row>
      <xdr:rowOff>121920</xdr:rowOff>
    </xdr:from>
    <xdr:to>
      <xdr:col>0</xdr:col>
      <xdr:colOff>6438900</xdr:colOff>
      <xdr:row>26</xdr:row>
      <xdr:rowOff>129540</xdr:rowOff>
    </xdr:to>
    <xdr:grpSp>
      <xdr:nvGrpSpPr>
        <xdr:cNvPr id="190" name="Group 189">
          <a:extLst>
            <a:ext uri="{FF2B5EF4-FFF2-40B4-BE49-F238E27FC236}">
              <a16:creationId xmlns:a16="http://schemas.microsoft.com/office/drawing/2014/main" id="{00000000-0008-0000-0000-0000BE000000}"/>
            </a:ext>
          </a:extLst>
        </xdr:cNvPr>
        <xdr:cNvGrpSpPr/>
      </xdr:nvGrpSpPr>
      <xdr:grpSpPr>
        <a:xfrm>
          <a:off x="4495800" y="3893820"/>
          <a:ext cx="1943100" cy="1104900"/>
          <a:chOff x="4495800" y="4053840"/>
          <a:chExt cx="1943100" cy="1104900"/>
        </a:xfrm>
      </xdr:grpSpPr>
      <xdr:grpSp>
        <xdr:nvGrpSpPr>
          <xdr:cNvPr id="167" name="Group 166">
            <a:extLst>
              <a:ext uri="{FF2B5EF4-FFF2-40B4-BE49-F238E27FC236}">
                <a16:creationId xmlns:a16="http://schemas.microsoft.com/office/drawing/2014/main" id="{00000000-0008-0000-0000-0000A7000000}"/>
              </a:ext>
            </a:extLst>
          </xdr:cNvPr>
          <xdr:cNvGrpSpPr/>
        </xdr:nvGrpSpPr>
        <xdr:grpSpPr>
          <a:xfrm>
            <a:off x="4495800" y="4053840"/>
            <a:ext cx="1943100" cy="1104900"/>
            <a:chOff x="5273040" y="1653540"/>
            <a:chExt cx="1943100" cy="1104900"/>
          </a:xfrm>
        </xdr:grpSpPr>
        <xdr:sp macro="" textlink="">
          <xdr:nvSpPr>
            <xdr:cNvPr id="168" name="TextBox 167">
              <a:extLst>
                <a:ext uri="{FF2B5EF4-FFF2-40B4-BE49-F238E27FC236}">
                  <a16:creationId xmlns:a16="http://schemas.microsoft.com/office/drawing/2014/main" id="{00000000-0008-0000-0000-0000A8000000}"/>
                </a:ext>
              </a:extLst>
            </xdr:cNvPr>
            <xdr:cNvSpPr txBox="1"/>
          </xdr:nvSpPr>
          <xdr:spPr>
            <a:xfrm>
              <a:off x="6240780" y="165354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69" name="TextBox 168">
              <a:extLst>
                <a:ext uri="{FF2B5EF4-FFF2-40B4-BE49-F238E27FC236}">
                  <a16:creationId xmlns:a16="http://schemas.microsoft.com/office/drawing/2014/main" id="{00000000-0008-0000-0000-0000A9000000}"/>
                </a:ext>
              </a:extLst>
            </xdr:cNvPr>
            <xdr:cNvSpPr txBox="1"/>
          </xdr:nvSpPr>
          <xdr:spPr>
            <a:xfrm>
              <a:off x="6240780" y="210312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70" name="TextBox 169">
              <a:extLst>
                <a:ext uri="{FF2B5EF4-FFF2-40B4-BE49-F238E27FC236}">
                  <a16:creationId xmlns:a16="http://schemas.microsoft.com/office/drawing/2014/main" id="{00000000-0008-0000-0000-0000AA000000}"/>
                </a:ext>
              </a:extLst>
            </xdr:cNvPr>
            <xdr:cNvSpPr txBox="1"/>
          </xdr:nvSpPr>
          <xdr:spPr>
            <a:xfrm>
              <a:off x="6240780" y="249936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71" name="Elbow Connector 170">
              <a:extLst>
                <a:ext uri="{FF2B5EF4-FFF2-40B4-BE49-F238E27FC236}">
                  <a16:creationId xmlns:a16="http://schemas.microsoft.com/office/drawing/2014/main" id="{00000000-0008-0000-0000-0000AB000000}"/>
                </a:ext>
              </a:extLst>
            </xdr:cNvPr>
            <xdr:cNvCxnSpPr/>
          </xdr:nvCxnSpPr>
          <xdr:spPr>
            <a:xfrm flipV="1">
              <a:off x="5288280" y="1760220"/>
              <a:ext cx="853440" cy="91440"/>
            </a:xfrm>
            <a:prstGeom prst="bentConnector3">
              <a:avLst>
                <a:gd name="adj1" fmla="val 45536"/>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2" name="Elbow Connector 171">
              <a:extLst>
                <a:ext uri="{FF2B5EF4-FFF2-40B4-BE49-F238E27FC236}">
                  <a16:creationId xmlns:a16="http://schemas.microsoft.com/office/drawing/2014/main" id="{00000000-0008-0000-0000-0000AC000000}"/>
                </a:ext>
              </a:extLst>
            </xdr:cNvPr>
            <xdr:cNvCxnSpPr/>
          </xdr:nvCxnSpPr>
          <xdr:spPr>
            <a:xfrm>
              <a:off x="5273040" y="1851660"/>
              <a:ext cx="883920" cy="365760"/>
            </a:xfrm>
            <a:prstGeom prst="bentConnector3">
              <a:avLst>
                <a:gd name="adj1" fmla="val 4569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75" name="Elbow Connector 174">
            <a:extLst>
              <a:ext uri="{FF2B5EF4-FFF2-40B4-BE49-F238E27FC236}">
                <a16:creationId xmlns:a16="http://schemas.microsoft.com/office/drawing/2014/main" id="{00000000-0008-0000-0000-0000AF000000}"/>
              </a:ext>
            </a:extLst>
          </xdr:cNvPr>
          <xdr:cNvCxnSpPr/>
        </xdr:nvCxnSpPr>
        <xdr:spPr>
          <a:xfrm>
            <a:off x="4495800" y="4251960"/>
            <a:ext cx="952500" cy="807720"/>
          </a:xfrm>
          <a:prstGeom prst="bentConnector3">
            <a:avLst>
              <a:gd name="adj1" fmla="val 428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4511040</xdr:colOff>
      <xdr:row>26</xdr:row>
      <xdr:rowOff>129540</xdr:rowOff>
    </xdr:from>
    <xdr:to>
      <xdr:col>0</xdr:col>
      <xdr:colOff>7239000</xdr:colOff>
      <xdr:row>33</xdr:row>
      <xdr:rowOff>175260</xdr:rowOff>
    </xdr:to>
    <xdr:grpSp>
      <xdr:nvGrpSpPr>
        <xdr:cNvPr id="191" name="Group 190">
          <a:extLst>
            <a:ext uri="{FF2B5EF4-FFF2-40B4-BE49-F238E27FC236}">
              <a16:creationId xmlns:a16="http://schemas.microsoft.com/office/drawing/2014/main" id="{00000000-0008-0000-0000-0000BF000000}"/>
            </a:ext>
          </a:extLst>
        </xdr:cNvPr>
        <xdr:cNvGrpSpPr/>
      </xdr:nvGrpSpPr>
      <xdr:grpSpPr>
        <a:xfrm>
          <a:off x="4511040" y="4998720"/>
          <a:ext cx="2727960" cy="1325880"/>
          <a:chOff x="4511040" y="4251960"/>
          <a:chExt cx="2727960" cy="1325880"/>
        </a:xfrm>
      </xdr:grpSpPr>
      <xdr:grpSp>
        <xdr:nvGrpSpPr>
          <xdr:cNvPr id="192" name="Group 191">
            <a:extLst>
              <a:ext uri="{FF2B5EF4-FFF2-40B4-BE49-F238E27FC236}">
                <a16:creationId xmlns:a16="http://schemas.microsoft.com/office/drawing/2014/main" id="{00000000-0008-0000-0000-0000C0000000}"/>
              </a:ext>
            </a:extLst>
          </xdr:cNvPr>
          <xdr:cNvGrpSpPr/>
        </xdr:nvGrpSpPr>
        <xdr:grpSpPr>
          <a:xfrm>
            <a:off x="4511040" y="4251960"/>
            <a:ext cx="2727960" cy="1325880"/>
            <a:chOff x="5288280" y="1851660"/>
            <a:chExt cx="2727960" cy="1325880"/>
          </a:xfrm>
        </xdr:grpSpPr>
        <xdr:sp macro="" textlink="">
          <xdr:nvSpPr>
            <xdr:cNvPr id="194" name="TextBox 193">
              <a:extLst>
                <a:ext uri="{FF2B5EF4-FFF2-40B4-BE49-F238E27FC236}">
                  <a16:creationId xmlns:a16="http://schemas.microsoft.com/office/drawing/2014/main" id="{00000000-0008-0000-0000-0000C2000000}"/>
                </a:ext>
              </a:extLst>
            </xdr:cNvPr>
            <xdr:cNvSpPr txBox="1"/>
          </xdr:nvSpPr>
          <xdr:spPr>
            <a:xfrm>
              <a:off x="7040880" y="207264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95" name="TextBox 194">
              <a:extLst>
                <a:ext uri="{FF2B5EF4-FFF2-40B4-BE49-F238E27FC236}">
                  <a16:creationId xmlns:a16="http://schemas.microsoft.com/office/drawing/2014/main" id="{00000000-0008-0000-0000-0000C3000000}"/>
                </a:ext>
              </a:extLst>
            </xdr:cNvPr>
            <xdr:cNvSpPr txBox="1"/>
          </xdr:nvSpPr>
          <xdr:spPr>
            <a:xfrm>
              <a:off x="7040880" y="252222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96" name="TextBox 195">
              <a:extLst>
                <a:ext uri="{FF2B5EF4-FFF2-40B4-BE49-F238E27FC236}">
                  <a16:creationId xmlns:a16="http://schemas.microsoft.com/office/drawing/2014/main" id="{00000000-0008-0000-0000-0000C4000000}"/>
                </a:ext>
              </a:extLst>
            </xdr:cNvPr>
            <xdr:cNvSpPr txBox="1"/>
          </xdr:nvSpPr>
          <xdr:spPr>
            <a:xfrm>
              <a:off x="7040880" y="291846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97" name="Elbow Connector 196">
              <a:extLst>
                <a:ext uri="{FF2B5EF4-FFF2-40B4-BE49-F238E27FC236}">
                  <a16:creationId xmlns:a16="http://schemas.microsoft.com/office/drawing/2014/main" id="{00000000-0008-0000-0000-0000C5000000}"/>
                </a:ext>
              </a:extLst>
            </xdr:cNvPr>
            <xdr:cNvCxnSpPr>
              <a:endCxn id="194" idx="1"/>
            </xdr:cNvCxnSpPr>
          </xdr:nvCxnSpPr>
          <xdr:spPr>
            <a:xfrm>
              <a:off x="5288280" y="1851660"/>
              <a:ext cx="1752600" cy="36195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8" name="Elbow Connector 197">
              <a:extLst>
                <a:ext uri="{FF2B5EF4-FFF2-40B4-BE49-F238E27FC236}">
                  <a16:creationId xmlns:a16="http://schemas.microsoft.com/office/drawing/2014/main" id="{00000000-0008-0000-0000-0000C6000000}"/>
                </a:ext>
              </a:extLst>
            </xdr:cNvPr>
            <xdr:cNvCxnSpPr>
              <a:endCxn id="195" idx="1"/>
            </xdr:cNvCxnSpPr>
          </xdr:nvCxnSpPr>
          <xdr:spPr>
            <a:xfrm>
              <a:off x="5288280" y="1859280"/>
              <a:ext cx="1752600" cy="7772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93" name="Elbow Connector 192">
            <a:extLst>
              <a:ext uri="{FF2B5EF4-FFF2-40B4-BE49-F238E27FC236}">
                <a16:creationId xmlns:a16="http://schemas.microsoft.com/office/drawing/2014/main" id="{00000000-0008-0000-0000-0000C1000000}"/>
              </a:ext>
            </a:extLst>
          </xdr:cNvPr>
          <xdr:cNvCxnSpPr>
            <a:endCxn id="196" idx="1"/>
          </xdr:cNvCxnSpPr>
        </xdr:nvCxnSpPr>
        <xdr:spPr>
          <a:xfrm>
            <a:off x="4533900" y="4267200"/>
            <a:ext cx="1729740" cy="118110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2461260</xdr:colOff>
      <xdr:row>31</xdr:row>
      <xdr:rowOff>7620</xdr:rowOff>
    </xdr:from>
    <xdr:to>
      <xdr:col>0</xdr:col>
      <xdr:colOff>4899660</xdr:colOff>
      <xdr:row>37</xdr:row>
      <xdr:rowOff>53340</xdr:rowOff>
    </xdr:to>
    <xdr:grpSp>
      <xdr:nvGrpSpPr>
        <xdr:cNvPr id="205" name="Group 204">
          <a:extLst>
            <a:ext uri="{FF2B5EF4-FFF2-40B4-BE49-F238E27FC236}">
              <a16:creationId xmlns:a16="http://schemas.microsoft.com/office/drawing/2014/main" id="{00000000-0008-0000-0000-0000CD000000}"/>
            </a:ext>
          </a:extLst>
        </xdr:cNvPr>
        <xdr:cNvGrpSpPr/>
      </xdr:nvGrpSpPr>
      <xdr:grpSpPr>
        <a:xfrm rot="5400000">
          <a:off x="3108960" y="5143500"/>
          <a:ext cx="1143000" cy="2438400"/>
          <a:chOff x="4488180" y="3360420"/>
          <a:chExt cx="1143000" cy="2438400"/>
        </a:xfrm>
      </xdr:grpSpPr>
      <xdr:grpSp>
        <xdr:nvGrpSpPr>
          <xdr:cNvPr id="206" name="Group 205">
            <a:extLst>
              <a:ext uri="{FF2B5EF4-FFF2-40B4-BE49-F238E27FC236}">
                <a16:creationId xmlns:a16="http://schemas.microsoft.com/office/drawing/2014/main" id="{00000000-0008-0000-0000-0000CE000000}"/>
              </a:ext>
            </a:extLst>
          </xdr:cNvPr>
          <xdr:cNvGrpSpPr/>
        </xdr:nvGrpSpPr>
        <xdr:grpSpPr>
          <a:xfrm>
            <a:off x="4488180" y="3360420"/>
            <a:ext cx="1143000" cy="2438400"/>
            <a:chOff x="5265420" y="960120"/>
            <a:chExt cx="1143000" cy="2438400"/>
          </a:xfrm>
        </xdr:grpSpPr>
        <xdr:sp macro="" textlink="">
          <xdr:nvSpPr>
            <xdr:cNvPr id="208" name="TextBox 207">
              <a:extLst>
                <a:ext uri="{FF2B5EF4-FFF2-40B4-BE49-F238E27FC236}">
                  <a16:creationId xmlns:a16="http://schemas.microsoft.com/office/drawing/2014/main" id="{00000000-0008-0000-0000-0000D0000000}"/>
                </a:ext>
              </a:extLst>
            </xdr:cNvPr>
            <xdr:cNvSpPr txBox="1"/>
          </xdr:nvSpPr>
          <xdr:spPr>
            <a:xfrm rot="16200000">
              <a:off x="5922645" y="1160145"/>
              <a:ext cx="68199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Footwear</a:t>
              </a:r>
            </a:p>
          </xdr:txBody>
        </xdr:sp>
        <xdr:sp macro="" textlink="">
          <xdr:nvSpPr>
            <xdr:cNvPr id="209" name="TextBox 208">
              <a:extLst>
                <a:ext uri="{FF2B5EF4-FFF2-40B4-BE49-F238E27FC236}">
                  <a16:creationId xmlns:a16="http://schemas.microsoft.com/office/drawing/2014/main" id="{00000000-0008-0000-0000-0000D1000000}"/>
                </a:ext>
              </a:extLst>
            </xdr:cNvPr>
            <xdr:cNvSpPr txBox="1"/>
          </xdr:nvSpPr>
          <xdr:spPr>
            <a:xfrm rot="16200000">
              <a:off x="5920740" y="1977390"/>
              <a:ext cx="666750" cy="2171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210" name="TextBox 209">
              <a:extLst>
                <a:ext uri="{FF2B5EF4-FFF2-40B4-BE49-F238E27FC236}">
                  <a16:creationId xmlns:a16="http://schemas.microsoft.com/office/drawing/2014/main" id="{00000000-0008-0000-0000-0000D2000000}"/>
                </a:ext>
              </a:extLst>
            </xdr:cNvPr>
            <xdr:cNvSpPr txBox="1"/>
          </xdr:nvSpPr>
          <xdr:spPr>
            <a:xfrm rot="16200000">
              <a:off x="5890260" y="2880360"/>
              <a:ext cx="77724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Equipment</a:t>
              </a:r>
            </a:p>
          </xdr:txBody>
        </xdr:sp>
        <xdr:cxnSp macro="">
          <xdr:nvCxnSpPr>
            <xdr:cNvPr id="211" name="Elbow Connector 210">
              <a:extLst>
                <a:ext uri="{FF2B5EF4-FFF2-40B4-BE49-F238E27FC236}">
                  <a16:creationId xmlns:a16="http://schemas.microsoft.com/office/drawing/2014/main" id="{00000000-0008-0000-0000-0000D3000000}"/>
                </a:ext>
              </a:extLst>
            </xdr:cNvPr>
            <xdr:cNvCxnSpPr/>
          </xdr:nvCxnSpPr>
          <xdr:spPr>
            <a:xfrm rot="10800000" flipH="1">
              <a:off x="5265420" y="1455420"/>
              <a:ext cx="845820" cy="4038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2" name="Elbow Connector 211">
              <a:extLst>
                <a:ext uri="{FF2B5EF4-FFF2-40B4-BE49-F238E27FC236}">
                  <a16:creationId xmlns:a16="http://schemas.microsoft.com/office/drawing/2014/main" id="{00000000-0008-0000-0000-0000D4000000}"/>
                </a:ext>
              </a:extLst>
            </xdr:cNvPr>
            <xdr:cNvCxnSpPr/>
          </xdr:nvCxnSpPr>
          <xdr:spPr>
            <a:xfrm>
              <a:off x="5273040" y="1851660"/>
              <a:ext cx="815340" cy="19050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207" name="Elbow Connector 206">
            <a:extLst>
              <a:ext uri="{FF2B5EF4-FFF2-40B4-BE49-F238E27FC236}">
                <a16:creationId xmlns:a16="http://schemas.microsoft.com/office/drawing/2014/main" id="{00000000-0008-0000-0000-0000CF000000}"/>
              </a:ext>
            </a:extLst>
          </xdr:cNvPr>
          <xdr:cNvCxnSpPr/>
        </xdr:nvCxnSpPr>
        <xdr:spPr>
          <a:xfrm>
            <a:off x="4495800" y="4251960"/>
            <a:ext cx="822960" cy="8153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2"/>
  <sheetViews>
    <sheetView topLeftCell="A5" workbookViewId="0"/>
  </sheetViews>
  <sheetFormatPr defaultRowHeight="14.4" x14ac:dyDescent="0.3"/>
  <cols>
    <col min="1" max="1" width="176.109375" style="12" customWidth="1"/>
  </cols>
  <sheetData>
    <row r="1" spans="1:1" ht="23.4" x14ac:dyDescent="0.45">
      <c r="A1" s="11" t="s">
        <v>21</v>
      </c>
    </row>
    <row r="2" spans="1:1" x14ac:dyDescent="0.3">
      <c r="A2" s="16" t="s">
        <v>141</v>
      </c>
    </row>
    <row r="3" spans="1:1" x14ac:dyDescent="0.3">
      <c r="A3" s="13" t="s">
        <v>142</v>
      </c>
    </row>
    <row r="4" spans="1:1" x14ac:dyDescent="0.3">
      <c r="A4" s="16" t="s">
        <v>20</v>
      </c>
    </row>
    <row r="5" spans="1:1" x14ac:dyDescent="0.3">
      <c r="A5" s="12" t="s">
        <v>143</v>
      </c>
    </row>
    <row r="6" spans="1:1" x14ac:dyDescent="0.3">
      <c r="A6" s="16"/>
    </row>
    <row r="7" spans="1:1" x14ac:dyDescent="0.3">
      <c r="A7" s="16"/>
    </row>
    <row r="10" spans="1:1" x14ac:dyDescent="0.3">
      <c r="A10" s="13"/>
    </row>
    <row r="11" spans="1:1" x14ac:dyDescent="0.3">
      <c r="A11" s="13"/>
    </row>
    <row r="12" spans="1:1" x14ac:dyDescent="0.3">
      <c r="A12" s="1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5"/>
  <sheetViews>
    <sheetView workbookViewId="0">
      <pane ySplit="1" topLeftCell="A119" activePane="bottomLeft" state="frozen"/>
      <selection pane="bottomLeft" activeCell="D133" sqref="D133"/>
    </sheetView>
  </sheetViews>
  <sheetFormatPr defaultRowHeight="14.4" x14ac:dyDescent="0.3"/>
  <cols>
    <col min="1" max="1" width="78.109375" customWidth="1"/>
    <col min="2" max="7" width="9" bestFit="1" customWidth="1"/>
    <col min="8" max="8" width="10.44140625" bestFit="1" customWidth="1"/>
    <col min="9" max="9" width="10.6640625" bestFit="1" customWidth="1"/>
  </cols>
  <sheetData>
    <row r="1" spans="1:9" ht="60" customHeight="1" x14ac:dyDescent="0.3">
      <c r="A1" s="9" t="s">
        <v>117</v>
      </c>
      <c r="B1" s="10">
        <f t="shared" ref="B1:G1" si="0">+C1-1</f>
        <v>2015</v>
      </c>
      <c r="C1" s="10">
        <f t="shared" si="0"/>
        <v>2016</v>
      </c>
      <c r="D1" s="10">
        <f t="shared" si="0"/>
        <v>2017</v>
      </c>
      <c r="E1" s="10">
        <f t="shared" si="0"/>
        <v>2018</v>
      </c>
      <c r="F1" s="10">
        <f t="shared" si="0"/>
        <v>2019</v>
      </c>
      <c r="G1" s="10">
        <f t="shared" si="0"/>
        <v>2020</v>
      </c>
      <c r="H1" s="10">
        <f>+I1-1</f>
        <v>2021</v>
      </c>
      <c r="I1" s="10">
        <v>2022</v>
      </c>
    </row>
    <row r="2" spans="1:9" x14ac:dyDescent="0.3">
      <c r="A2" t="s">
        <v>28</v>
      </c>
      <c r="B2" s="28">
        <v>30601</v>
      </c>
      <c r="C2" s="28">
        <v>32376</v>
      </c>
      <c r="D2" s="28">
        <v>34350</v>
      </c>
      <c r="E2" s="28">
        <v>36397</v>
      </c>
      <c r="F2" s="28">
        <v>39117</v>
      </c>
      <c r="G2" s="28">
        <v>37403</v>
      </c>
      <c r="H2" s="28">
        <v>44538</v>
      </c>
      <c r="I2" s="28">
        <v>46710</v>
      </c>
    </row>
    <row r="3" spans="1:9" x14ac:dyDescent="0.3">
      <c r="A3" s="15" t="s">
        <v>29</v>
      </c>
      <c r="B3" s="33">
        <v>16534</v>
      </c>
      <c r="C3" s="33">
        <v>17405</v>
      </c>
      <c r="D3" s="33">
        <v>19038</v>
      </c>
      <c r="E3" s="33">
        <v>20441</v>
      </c>
      <c r="F3" s="33">
        <v>21643</v>
      </c>
      <c r="G3" s="33">
        <v>21162</v>
      </c>
      <c r="H3" s="33">
        <v>24576</v>
      </c>
      <c r="I3" s="33">
        <v>25231</v>
      </c>
    </row>
    <row r="4" spans="1:9" s="1" customFormat="1" x14ac:dyDescent="0.3">
      <c r="A4" s="1" t="s">
        <v>4</v>
      </c>
      <c r="B4" s="31">
        <v>14067</v>
      </c>
      <c r="C4" s="31">
        <v>14971</v>
      </c>
      <c r="D4" s="31">
        <v>15312</v>
      </c>
      <c r="E4" s="31">
        <v>15956</v>
      </c>
      <c r="F4" s="31">
        <v>17474</v>
      </c>
      <c r="G4" s="31">
        <v>16241</v>
      </c>
      <c r="H4" s="31">
        <v>19962</v>
      </c>
      <c r="I4" s="31">
        <v>21479</v>
      </c>
    </row>
    <row r="5" spans="1:9" x14ac:dyDescent="0.3">
      <c r="A5" s="7" t="s">
        <v>22</v>
      </c>
      <c r="B5" s="28">
        <v>3213</v>
      </c>
      <c r="C5" s="28">
        <v>3278</v>
      </c>
      <c r="D5" s="28">
        <v>3341</v>
      </c>
      <c r="E5" s="28">
        <v>3577</v>
      </c>
      <c r="F5" s="28">
        <v>3753</v>
      </c>
      <c r="G5" s="28">
        <v>3592</v>
      </c>
      <c r="H5" s="28">
        <v>3114</v>
      </c>
      <c r="I5" s="28">
        <v>3850</v>
      </c>
    </row>
    <row r="6" spans="1:9" x14ac:dyDescent="0.3">
      <c r="A6" s="7" t="s">
        <v>23</v>
      </c>
      <c r="B6" s="28">
        <v>6679</v>
      </c>
      <c r="C6" s="28">
        <v>7191</v>
      </c>
      <c r="D6" s="28">
        <v>7222</v>
      </c>
      <c r="E6" s="28">
        <v>7934</v>
      </c>
      <c r="F6" s="28">
        <v>8949</v>
      </c>
      <c r="G6" s="28">
        <v>9534</v>
      </c>
      <c r="H6" s="28">
        <v>9911</v>
      </c>
      <c r="I6" s="28">
        <v>10954</v>
      </c>
    </row>
    <row r="7" spans="1:9" x14ac:dyDescent="0.3">
      <c r="A7" s="14" t="s">
        <v>24</v>
      </c>
      <c r="B7" s="32">
        <v>9892</v>
      </c>
      <c r="C7" s="32">
        <v>10469</v>
      </c>
      <c r="D7" s="32">
        <v>10563</v>
      </c>
      <c r="E7" s="32">
        <v>11511</v>
      </c>
      <c r="F7" s="32">
        <v>12702</v>
      </c>
      <c r="G7" s="32">
        <v>13126</v>
      </c>
      <c r="H7" s="32">
        <v>13025</v>
      </c>
      <c r="I7" s="32">
        <v>14804</v>
      </c>
    </row>
    <row r="8" spans="1:9" x14ac:dyDescent="0.3">
      <c r="A8" s="2" t="s">
        <v>25</v>
      </c>
      <c r="B8" s="28">
        <v>28</v>
      </c>
      <c r="C8" s="28">
        <v>19</v>
      </c>
      <c r="D8" s="28">
        <v>59</v>
      </c>
      <c r="E8" s="28">
        <v>54</v>
      </c>
      <c r="F8" s="28">
        <v>49</v>
      </c>
      <c r="G8" s="28">
        <v>89</v>
      </c>
      <c r="H8" s="28">
        <v>262</v>
      </c>
      <c r="I8" s="28">
        <v>205</v>
      </c>
    </row>
    <row r="9" spans="1:9" x14ac:dyDescent="0.3">
      <c r="A9" s="2" t="s">
        <v>5</v>
      </c>
      <c r="B9" s="28">
        <v>-58</v>
      </c>
      <c r="C9" s="28">
        <v>-140</v>
      </c>
      <c r="D9" s="28">
        <v>-196</v>
      </c>
      <c r="E9" s="28">
        <v>66</v>
      </c>
      <c r="F9" s="28">
        <v>-78</v>
      </c>
      <c r="G9" s="28">
        <v>139</v>
      </c>
      <c r="H9" s="28">
        <v>14</v>
      </c>
      <c r="I9" s="28">
        <v>-181</v>
      </c>
    </row>
    <row r="10" spans="1:9" x14ac:dyDescent="0.3">
      <c r="A10" s="4" t="s">
        <v>26</v>
      </c>
      <c r="B10" s="29">
        <v>4205</v>
      </c>
      <c r="C10" s="29">
        <v>4623</v>
      </c>
      <c r="D10" s="29">
        <v>4886</v>
      </c>
      <c r="E10" s="29">
        <v>4325</v>
      </c>
      <c r="F10" s="29">
        <v>4801</v>
      </c>
      <c r="G10" s="29">
        <v>2887</v>
      </c>
      <c r="H10" s="29">
        <v>6661</v>
      </c>
      <c r="I10" s="29">
        <v>6651</v>
      </c>
    </row>
    <row r="11" spans="1:9" x14ac:dyDescent="0.3">
      <c r="A11" s="2" t="s">
        <v>27</v>
      </c>
      <c r="B11" s="28">
        <v>932</v>
      </c>
      <c r="C11" s="28">
        <v>863</v>
      </c>
      <c r="D11" s="28">
        <v>646</v>
      </c>
      <c r="E11" s="28">
        <v>2392</v>
      </c>
      <c r="F11" s="28">
        <v>772</v>
      </c>
      <c r="G11" s="28">
        <v>348</v>
      </c>
      <c r="H11" s="28">
        <v>934</v>
      </c>
      <c r="I11" s="28">
        <v>605</v>
      </c>
    </row>
    <row r="12" spans="1:9" ht="15" thickBot="1" x14ac:dyDescent="0.35">
      <c r="A12" s="5" t="s">
        <v>30</v>
      </c>
      <c r="B12" s="30">
        <v>3273</v>
      </c>
      <c r="C12" s="30">
        <v>3760</v>
      </c>
      <c r="D12" s="30">
        <v>4240</v>
      </c>
      <c r="E12" s="30">
        <v>1933</v>
      </c>
      <c r="F12" s="30">
        <v>4029</v>
      </c>
      <c r="G12" s="30">
        <v>2539</v>
      </c>
      <c r="H12" s="30">
        <v>5727</v>
      </c>
      <c r="I12" s="30">
        <v>6046</v>
      </c>
    </row>
    <row r="13" spans="1:9" ht="15" thickTop="1" x14ac:dyDescent="0.3">
      <c r="A13" s="1" t="s">
        <v>8</v>
      </c>
    </row>
    <row r="14" spans="1:9" x14ac:dyDescent="0.3">
      <c r="A14" s="2" t="s">
        <v>6</v>
      </c>
      <c r="B14">
        <v>1.9</v>
      </c>
      <c r="C14">
        <v>2.21</v>
      </c>
      <c r="D14">
        <v>2.56</v>
      </c>
      <c r="E14">
        <v>1.19</v>
      </c>
      <c r="F14">
        <v>2.5499999999999998</v>
      </c>
      <c r="G14">
        <v>1.63</v>
      </c>
      <c r="H14">
        <v>3.64</v>
      </c>
      <c r="I14">
        <v>3.83</v>
      </c>
    </row>
    <row r="15" spans="1:9" x14ac:dyDescent="0.3">
      <c r="A15" s="2" t="s">
        <v>7</v>
      </c>
      <c r="B15">
        <v>1.85</v>
      </c>
      <c r="C15">
        <v>2.16</v>
      </c>
      <c r="D15">
        <v>2.5099999999999998</v>
      </c>
      <c r="E15">
        <v>1.17</v>
      </c>
      <c r="F15">
        <v>2.4900000000000002</v>
      </c>
      <c r="G15">
        <v>1.6</v>
      </c>
      <c r="H15">
        <v>3.56</v>
      </c>
      <c r="I15">
        <v>3.75</v>
      </c>
    </row>
    <row r="16" spans="1:9" x14ac:dyDescent="0.3">
      <c r="A16" s="1" t="s">
        <v>9</v>
      </c>
    </row>
    <row r="17" spans="1:9" x14ac:dyDescent="0.3">
      <c r="A17" s="2" t="s">
        <v>6</v>
      </c>
      <c r="B17">
        <v>1723.5</v>
      </c>
      <c r="C17">
        <v>1697.9</v>
      </c>
      <c r="D17">
        <v>1657.8</v>
      </c>
      <c r="E17">
        <v>1623.8</v>
      </c>
      <c r="F17">
        <v>1579.7</v>
      </c>
      <c r="G17" s="34">
        <v>1558.8</v>
      </c>
      <c r="H17" s="34">
        <v>1573</v>
      </c>
      <c r="I17" s="34">
        <v>1578.8</v>
      </c>
    </row>
    <row r="18" spans="1:9" x14ac:dyDescent="0.3">
      <c r="A18" s="2" t="s">
        <v>7</v>
      </c>
      <c r="B18">
        <v>1768.8</v>
      </c>
      <c r="C18">
        <v>1742.5</v>
      </c>
      <c r="D18">
        <v>1692</v>
      </c>
      <c r="E18">
        <v>1659.1</v>
      </c>
      <c r="F18">
        <v>1618.4</v>
      </c>
      <c r="G18" s="34">
        <v>1618.4</v>
      </c>
      <c r="H18" s="34">
        <v>1609.4</v>
      </c>
      <c r="I18" s="34">
        <v>1610.8</v>
      </c>
    </row>
    <row r="20" spans="1:9" s="8" customFormat="1" x14ac:dyDescent="0.3">
      <c r="A20" s="8" t="s">
        <v>2</v>
      </c>
      <c r="B20" s="35">
        <v>0.05</v>
      </c>
      <c r="C20" s="35">
        <v>0.05</v>
      </c>
      <c r="D20" s="35">
        <v>0.05</v>
      </c>
      <c r="E20" s="35">
        <v>0</v>
      </c>
      <c r="F20" s="35">
        <v>0</v>
      </c>
      <c r="G20" s="35">
        <v>-0.03</v>
      </c>
      <c r="H20" s="35">
        <v>0</v>
      </c>
      <c r="I20" s="35">
        <v>0</v>
      </c>
    </row>
    <row r="22" spans="1:9" x14ac:dyDescent="0.3">
      <c r="A22" s="37" t="s">
        <v>0</v>
      </c>
      <c r="B22" s="37"/>
      <c r="C22" s="37"/>
      <c r="D22" s="37"/>
      <c r="E22" s="37"/>
      <c r="F22" s="37"/>
      <c r="G22" s="37"/>
      <c r="H22" s="37"/>
      <c r="I22" s="37"/>
    </row>
    <row r="23" spans="1:9" x14ac:dyDescent="0.3">
      <c r="A23" s="1" t="s">
        <v>31</v>
      </c>
    </row>
    <row r="24" spans="1:9" x14ac:dyDescent="0.3">
      <c r="A24" s="36" t="s">
        <v>32</v>
      </c>
      <c r="B24" s="28"/>
      <c r="C24" s="28"/>
      <c r="D24" s="28"/>
      <c r="E24" s="28"/>
      <c r="F24" s="28"/>
      <c r="G24" s="28"/>
      <c r="H24" s="28"/>
      <c r="I24" s="28"/>
    </row>
    <row r="25" spans="1:9" x14ac:dyDescent="0.3">
      <c r="A25" s="7" t="s">
        <v>33</v>
      </c>
      <c r="B25" s="28">
        <v>3852</v>
      </c>
      <c r="C25" s="28">
        <v>3138</v>
      </c>
      <c r="D25" s="28">
        <v>3808</v>
      </c>
      <c r="E25" s="43">
        <v>4249</v>
      </c>
      <c r="F25" s="28">
        <v>4466</v>
      </c>
      <c r="G25" s="28">
        <v>8348</v>
      </c>
      <c r="H25" s="28">
        <v>9889</v>
      </c>
      <c r="I25" s="28">
        <v>8574</v>
      </c>
    </row>
    <row r="26" spans="1:9" x14ac:dyDescent="0.3">
      <c r="A26" s="7" t="s">
        <v>34</v>
      </c>
      <c r="B26" s="28">
        <v>2072</v>
      </c>
      <c r="C26" s="28">
        <v>2319</v>
      </c>
      <c r="D26" s="28">
        <v>2371</v>
      </c>
      <c r="E26" s="43">
        <v>996</v>
      </c>
      <c r="F26" s="28">
        <v>197</v>
      </c>
      <c r="G26" s="28">
        <v>439</v>
      </c>
      <c r="H26" s="28">
        <v>3587</v>
      </c>
      <c r="I26" s="28">
        <v>4423</v>
      </c>
    </row>
    <row r="27" spans="1:9" x14ac:dyDescent="0.3">
      <c r="A27" s="7" t="s">
        <v>35</v>
      </c>
      <c r="B27" s="28">
        <v>3358</v>
      </c>
      <c r="C27" s="28">
        <v>3241</v>
      </c>
      <c r="D27" s="28">
        <v>3677</v>
      </c>
      <c r="E27" s="43">
        <v>3498</v>
      </c>
      <c r="F27" s="28">
        <v>4272</v>
      </c>
      <c r="G27" s="28">
        <v>2749</v>
      </c>
      <c r="H27" s="28">
        <v>4463</v>
      </c>
      <c r="I27" s="28">
        <v>4667</v>
      </c>
    </row>
    <row r="28" spans="1:9" x14ac:dyDescent="0.3">
      <c r="A28" s="7" t="s">
        <v>36</v>
      </c>
      <c r="B28" s="28">
        <v>4337</v>
      </c>
      <c r="C28" s="28">
        <v>4838</v>
      </c>
      <c r="D28" s="28">
        <v>5055</v>
      </c>
      <c r="E28" s="43">
        <v>5261</v>
      </c>
      <c r="F28" s="28">
        <v>5622</v>
      </c>
      <c r="G28" s="28">
        <v>7367</v>
      </c>
      <c r="H28" s="28">
        <v>6854</v>
      </c>
      <c r="I28" s="28">
        <v>8420</v>
      </c>
    </row>
    <row r="29" spans="1:9" x14ac:dyDescent="0.3">
      <c r="A29" s="7" t="s">
        <v>68</v>
      </c>
      <c r="B29" s="28">
        <v>389</v>
      </c>
      <c r="C29" s="28">
        <v>0</v>
      </c>
      <c r="D29" s="28">
        <v>0</v>
      </c>
      <c r="E29" s="43">
        <v>0</v>
      </c>
      <c r="F29" s="28">
        <v>0</v>
      </c>
      <c r="G29" s="28">
        <v>0</v>
      </c>
      <c r="H29" s="28">
        <v>0</v>
      </c>
      <c r="I29" s="28">
        <v>0</v>
      </c>
    </row>
    <row r="30" spans="1:9" x14ac:dyDescent="0.3">
      <c r="A30" s="7" t="s">
        <v>37</v>
      </c>
      <c r="B30" s="28">
        <v>1968</v>
      </c>
      <c r="C30" s="28">
        <v>1489</v>
      </c>
      <c r="D30" s="28">
        <v>1150</v>
      </c>
      <c r="E30" s="43">
        <v>1130</v>
      </c>
      <c r="F30" s="28">
        <v>1968</v>
      </c>
      <c r="G30" s="28">
        <v>1653</v>
      </c>
      <c r="H30" s="28">
        <v>1498</v>
      </c>
      <c r="I30" s="28">
        <v>2129</v>
      </c>
    </row>
    <row r="31" spans="1:9" x14ac:dyDescent="0.3">
      <c r="A31" s="4" t="s">
        <v>10</v>
      </c>
      <c r="B31" s="29">
        <v>15976</v>
      </c>
      <c r="C31" s="29">
        <v>15025</v>
      </c>
      <c r="D31" s="29">
        <v>16061</v>
      </c>
      <c r="E31" s="44">
        <v>15134</v>
      </c>
      <c r="F31" s="29">
        <v>16525</v>
      </c>
      <c r="G31" s="29">
        <v>20556</v>
      </c>
      <c r="H31" s="29">
        <v>26291</v>
      </c>
      <c r="I31" s="29">
        <v>28213</v>
      </c>
    </row>
    <row r="32" spans="1:9" x14ac:dyDescent="0.3">
      <c r="A32" s="2" t="s">
        <v>38</v>
      </c>
      <c r="B32" s="28">
        <v>3011</v>
      </c>
      <c r="C32" s="28">
        <v>3520</v>
      </c>
      <c r="D32" s="28">
        <v>3989</v>
      </c>
      <c r="E32" s="43">
        <v>4454</v>
      </c>
      <c r="F32" s="28">
        <v>4744</v>
      </c>
      <c r="G32" s="28">
        <v>4866</v>
      </c>
      <c r="H32" s="28">
        <v>4904</v>
      </c>
      <c r="I32" s="28">
        <v>4791</v>
      </c>
    </row>
    <row r="33" spans="1:9" x14ac:dyDescent="0.3">
      <c r="A33" s="2" t="s">
        <v>39</v>
      </c>
      <c r="B33" s="28">
        <v>0</v>
      </c>
      <c r="C33" s="28">
        <v>0</v>
      </c>
      <c r="D33" s="28">
        <v>0</v>
      </c>
      <c r="E33" s="43">
        <v>0</v>
      </c>
      <c r="F33" s="28">
        <v>0</v>
      </c>
      <c r="G33" s="28">
        <v>3097</v>
      </c>
      <c r="H33" s="28">
        <v>3113</v>
      </c>
      <c r="I33" s="28">
        <v>2926</v>
      </c>
    </row>
    <row r="34" spans="1:9" x14ac:dyDescent="0.3">
      <c r="A34" s="2" t="s">
        <v>40</v>
      </c>
      <c r="B34" s="28">
        <v>281</v>
      </c>
      <c r="C34" s="28">
        <v>281</v>
      </c>
      <c r="D34" s="28">
        <v>283</v>
      </c>
      <c r="E34" s="43">
        <v>285</v>
      </c>
      <c r="F34" s="28">
        <v>283</v>
      </c>
      <c r="G34" s="28">
        <v>274</v>
      </c>
      <c r="H34" s="28">
        <v>269</v>
      </c>
      <c r="I34" s="28">
        <v>286</v>
      </c>
    </row>
    <row r="35" spans="1:9" x14ac:dyDescent="0.3">
      <c r="A35" s="2" t="s">
        <v>41</v>
      </c>
      <c r="B35" s="28">
        <v>131</v>
      </c>
      <c r="C35" s="28">
        <v>131</v>
      </c>
      <c r="D35" s="28">
        <v>139</v>
      </c>
      <c r="E35" s="43">
        <v>154</v>
      </c>
      <c r="F35" s="28">
        <v>154</v>
      </c>
      <c r="G35" s="28">
        <v>223</v>
      </c>
      <c r="H35" s="28">
        <v>242</v>
      </c>
      <c r="I35" s="28">
        <v>284</v>
      </c>
    </row>
    <row r="36" spans="1:9" x14ac:dyDescent="0.3">
      <c r="A36" s="2" t="s">
        <v>42</v>
      </c>
      <c r="B36" s="28">
        <v>2201</v>
      </c>
      <c r="C36" s="28">
        <v>2439</v>
      </c>
      <c r="D36" s="28">
        <v>2787</v>
      </c>
      <c r="E36" s="43">
        <v>2509</v>
      </c>
      <c r="F36" s="28">
        <v>2011</v>
      </c>
      <c r="G36" s="28">
        <v>2326</v>
      </c>
      <c r="H36" s="28">
        <v>2921</v>
      </c>
      <c r="I36" s="28">
        <v>3821</v>
      </c>
    </row>
    <row r="37" spans="1:9" ht="15" thickBot="1" x14ac:dyDescent="0.35">
      <c r="A37" s="5" t="s">
        <v>43</v>
      </c>
      <c r="B37" s="30">
        <v>21600</v>
      </c>
      <c r="C37" s="30">
        <v>21396</v>
      </c>
      <c r="D37" s="30">
        <v>23259</v>
      </c>
      <c r="E37" s="45">
        <v>22536</v>
      </c>
      <c r="F37" s="30">
        <v>23717</v>
      </c>
      <c r="G37" s="30">
        <v>31342</v>
      </c>
      <c r="H37" s="30">
        <v>37740</v>
      </c>
      <c r="I37" s="30">
        <v>40321</v>
      </c>
    </row>
    <row r="38" spans="1:9" ht="15" thickTop="1" x14ac:dyDescent="0.3">
      <c r="A38" s="1" t="s">
        <v>44</v>
      </c>
      <c r="B38" s="28"/>
      <c r="C38" s="28"/>
      <c r="D38" s="28"/>
      <c r="E38" s="43"/>
      <c r="F38" s="28"/>
      <c r="G38" s="28"/>
      <c r="H38" s="28"/>
      <c r="I38" s="28"/>
    </row>
    <row r="39" spans="1:9" x14ac:dyDescent="0.3">
      <c r="A39" s="2" t="s">
        <v>45</v>
      </c>
      <c r="B39" s="28"/>
      <c r="C39" s="28"/>
      <c r="D39" s="28"/>
      <c r="E39" s="43"/>
      <c r="F39" s="28"/>
      <c r="G39" s="28"/>
      <c r="H39" s="28"/>
      <c r="I39" s="28"/>
    </row>
    <row r="40" spans="1:9" x14ac:dyDescent="0.3">
      <c r="A40" s="7" t="s">
        <v>46</v>
      </c>
      <c r="B40" s="28">
        <v>107</v>
      </c>
      <c r="C40" s="28">
        <v>44</v>
      </c>
      <c r="D40" s="28">
        <v>6</v>
      </c>
      <c r="E40" s="43">
        <v>6</v>
      </c>
      <c r="F40" s="28">
        <v>6</v>
      </c>
      <c r="G40" s="28">
        <v>3</v>
      </c>
      <c r="H40" s="28">
        <v>0</v>
      </c>
      <c r="I40" s="28">
        <v>500</v>
      </c>
    </row>
    <row r="41" spans="1:9" x14ac:dyDescent="0.3">
      <c r="A41" s="7" t="s">
        <v>47</v>
      </c>
      <c r="B41" s="28">
        <v>74</v>
      </c>
      <c r="C41" s="28">
        <v>1</v>
      </c>
      <c r="D41" s="28">
        <v>325</v>
      </c>
      <c r="E41" s="43">
        <v>336</v>
      </c>
      <c r="F41" s="28">
        <v>9</v>
      </c>
      <c r="G41" s="28">
        <v>248</v>
      </c>
      <c r="H41" s="28">
        <v>2</v>
      </c>
      <c r="I41" s="28">
        <v>10</v>
      </c>
    </row>
    <row r="42" spans="1:9" x14ac:dyDescent="0.3">
      <c r="A42" s="7" t="s">
        <v>11</v>
      </c>
      <c r="B42" s="28">
        <v>2131</v>
      </c>
      <c r="C42" s="28">
        <v>2191</v>
      </c>
      <c r="D42" s="28">
        <v>2048</v>
      </c>
      <c r="E42" s="43">
        <v>2279</v>
      </c>
      <c r="F42" s="28">
        <v>2612</v>
      </c>
      <c r="G42" s="28">
        <v>2248</v>
      </c>
      <c r="H42" s="28">
        <v>2836</v>
      </c>
      <c r="I42" s="28">
        <v>3358</v>
      </c>
    </row>
    <row r="43" spans="1:9" x14ac:dyDescent="0.3">
      <c r="A43" s="7" t="s">
        <v>48</v>
      </c>
      <c r="B43" s="28">
        <v>0</v>
      </c>
      <c r="C43" s="28">
        <v>0</v>
      </c>
      <c r="D43" s="28">
        <v>0</v>
      </c>
      <c r="E43" s="43">
        <v>0</v>
      </c>
      <c r="F43" s="28">
        <v>0</v>
      </c>
      <c r="G43" s="28">
        <v>445</v>
      </c>
      <c r="H43" s="28">
        <v>467</v>
      </c>
      <c r="I43" s="28">
        <v>420</v>
      </c>
    </row>
    <row r="44" spans="1:9" x14ac:dyDescent="0.3">
      <c r="A44" s="7" t="s">
        <v>12</v>
      </c>
      <c r="B44" s="28">
        <v>3951</v>
      </c>
      <c r="C44" s="28">
        <v>3037</v>
      </c>
      <c r="D44" s="28">
        <v>3011</v>
      </c>
      <c r="E44" s="43">
        <v>3269</v>
      </c>
      <c r="F44" s="28">
        <v>5010</v>
      </c>
      <c r="G44" s="28">
        <v>5184</v>
      </c>
      <c r="H44" s="28">
        <v>6063</v>
      </c>
      <c r="I44" s="28">
        <v>6220</v>
      </c>
    </row>
    <row r="45" spans="1:9" x14ac:dyDescent="0.3">
      <c r="A45" s="7" t="s">
        <v>49</v>
      </c>
      <c r="B45" s="28">
        <v>71</v>
      </c>
      <c r="C45" s="28">
        <v>85</v>
      </c>
      <c r="D45" s="28">
        <v>84</v>
      </c>
      <c r="E45" s="43">
        <v>150</v>
      </c>
      <c r="F45" s="28">
        <v>229</v>
      </c>
      <c r="G45" s="28">
        <v>156</v>
      </c>
      <c r="H45" s="28">
        <v>306</v>
      </c>
      <c r="I45" s="28">
        <v>222</v>
      </c>
    </row>
    <row r="46" spans="1:9" x14ac:dyDescent="0.3">
      <c r="A46" s="4" t="s">
        <v>13</v>
      </c>
      <c r="B46" s="29">
        <v>6334</v>
      </c>
      <c r="C46" s="29">
        <v>5358</v>
      </c>
      <c r="D46" s="29">
        <v>5474</v>
      </c>
      <c r="E46" s="44">
        <v>6040</v>
      </c>
      <c r="F46" s="29">
        <v>7866</v>
      </c>
      <c r="G46" s="29">
        <v>8284</v>
      </c>
      <c r="H46" s="29">
        <v>9674</v>
      </c>
      <c r="I46" s="29">
        <v>10730</v>
      </c>
    </row>
    <row r="47" spans="1:9" x14ac:dyDescent="0.3">
      <c r="A47" s="2" t="s">
        <v>50</v>
      </c>
      <c r="B47" s="28">
        <v>1079</v>
      </c>
      <c r="C47" s="28">
        <v>2010</v>
      </c>
      <c r="D47" s="28">
        <v>3471</v>
      </c>
      <c r="E47" s="43">
        <v>3468</v>
      </c>
      <c r="F47" s="28">
        <v>3464</v>
      </c>
      <c r="G47" s="28">
        <v>9406</v>
      </c>
      <c r="H47" s="28">
        <v>9413</v>
      </c>
      <c r="I47" s="28">
        <v>8920</v>
      </c>
    </row>
    <row r="48" spans="1:9" x14ac:dyDescent="0.3">
      <c r="A48" s="2" t="s">
        <v>51</v>
      </c>
      <c r="B48" s="28">
        <v>0</v>
      </c>
      <c r="C48" s="28">
        <v>0</v>
      </c>
      <c r="D48" s="28">
        <v>0</v>
      </c>
      <c r="E48" s="43">
        <v>0</v>
      </c>
      <c r="F48" s="28">
        <v>0</v>
      </c>
      <c r="G48" s="28">
        <v>2913</v>
      </c>
      <c r="H48" s="28">
        <v>2931</v>
      </c>
      <c r="I48" s="28">
        <v>2777</v>
      </c>
    </row>
    <row r="49" spans="1:9" x14ac:dyDescent="0.3">
      <c r="A49" s="2" t="s">
        <v>52</v>
      </c>
      <c r="B49" s="28">
        <v>1480</v>
      </c>
      <c r="C49" s="28">
        <v>1770</v>
      </c>
      <c r="D49" s="28">
        <v>1907</v>
      </c>
      <c r="E49" s="43">
        <v>3216</v>
      </c>
      <c r="F49" s="28">
        <v>3347</v>
      </c>
      <c r="G49" s="28">
        <v>2684</v>
      </c>
      <c r="H49" s="28">
        <v>2955</v>
      </c>
      <c r="I49" s="28">
        <v>2613</v>
      </c>
    </row>
    <row r="50" spans="1:9" x14ac:dyDescent="0.3">
      <c r="A50" s="2" t="s">
        <v>53</v>
      </c>
      <c r="B50" s="28">
        <v>0</v>
      </c>
      <c r="C50" s="28">
        <v>0</v>
      </c>
      <c r="D50" s="28">
        <v>0</v>
      </c>
      <c r="E50" s="43">
        <v>0</v>
      </c>
      <c r="F50" s="28">
        <v>0</v>
      </c>
      <c r="G50" s="28">
        <v>0</v>
      </c>
      <c r="H50" s="28">
        <v>0</v>
      </c>
      <c r="I50" s="28">
        <v>0</v>
      </c>
    </row>
    <row r="51" spans="1:9" x14ac:dyDescent="0.3">
      <c r="A51" s="7" t="s">
        <v>54</v>
      </c>
      <c r="B51" s="28">
        <v>0</v>
      </c>
      <c r="C51" s="28">
        <v>0</v>
      </c>
      <c r="D51" s="28">
        <v>0</v>
      </c>
      <c r="E51" s="43">
        <v>0</v>
      </c>
      <c r="F51" s="28">
        <v>0</v>
      </c>
      <c r="G51" s="28">
        <v>0</v>
      </c>
      <c r="H51" s="28">
        <v>0</v>
      </c>
      <c r="I51" s="28">
        <v>0</v>
      </c>
    </row>
    <row r="52" spans="1:9" x14ac:dyDescent="0.3">
      <c r="A52" s="2" t="s">
        <v>55</v>
      </c>
      <c r="B52" s="28">
        <v>0</v>
      </c>
      <c r="C52" s="28">
        <v>0</v>
      </c>
      <c r="D52" s="28">
        <v>0</v>
      </c>
      <c r="E52" s="43">
        <v>0</v>
      </c>
      <c r="F52" s="28">
        <v>0</v>
      </c>
      <c r="G52" s="28">
        <v>0</v>
      </c>
      <c r="H52" s="28">
        <v>0</v>
      </c>
      <c r="I52" s="28">
        <v>0</v>
      </c>
    </row>
    <row r="53" spans="1:9" x14ac:dyDescent="0.3">
      <c r="A53" s="7" t="s">
        <v>56</v>
      </c>
      <c r="B53" s="28">
        <v>0</v>
      </c>
      <c r="C53" s="28">
        <v>0</v>
      </c>
      <c r="D53" s="28">
        <v>0</v>
      </c>
      <c r="E53" s="43">
        <v>0</v>
      </c>
      <c r="F53" s="28">
        <v>0</v>
      </c>
      <c r="G53" s="28">
        <v>0</v>
      </c>
      <c r="H53" s="28">
        <v>0</v>
      </c>
      <c r="I53" s="28">
        <v>0</v>
      </c>
    </row>
    <row r="54" spans="1:9" x14ac:dyDescent="0.3">
      <c r="A54" s="38" t="s">
        <v>57</v>
      </c>
      <c r="B54" s="28">
        <v>0</v>
      </c>
      <c r="C54" s="28">
        <v>0</v>
      </c>
      <c r="D54" s="28">
        <v>0</v>
      </c>
      <c r="E54" s="43">
        <v>0</v>
      </c>
      <c r="F54" s="28">
        <v>0</v>
      </c>
      <c r="G54" s="28">
        <v>0</v>
      </c>
      <c r="H54" s="28">
        <v>0</v>
      </c>
      <c r="I54" s="28">
        <v>0</v>
      </c>
    </row>
    <row r="55" spans="1:9" x14ac:dyDescent="0.3">
      <c r="A55" s="38" t="s">
        <v>58</v>
      </c>
      <c r="B55" s="28">
        <v>3</v>
      </c>
      <c r="C55" s="28">
        <v>3</v>
      </c>
      <c r="D55" s="28">
        <v>3</v>
      </c>
      <c r="E55" s="43">
        <v>3</v>
      </c>
      <c r="F55" s="28">
        <v>3</v>
      </c>
      <c r="G55" s="28">
        <v>3</v>
      </c>
      <c r="H55" s="28">
        <v>3</v>
      </c>
      <c r="I55" s="28">
        <v>3</v>
      </c>
    </row>
    <row r="56" spans="1:9" x14ac:dyDescent="0.3">
      <c r="A56" s="38" t="s">
        <v>59</v>
      </c>
      <c r="B56" s="28">
        <v>6773</v>
      </c>
      <c r="C56" s="28">
        <v>7786</v>
      </c>
      <c r="D56" s="28">
        <v>8638</v>
      </c>
      <c r="E56" s="43">
        <v>6384</v>
      </c>
      <c r="F56" s="28">
        <v>7163</v>
      </c>
      <c r="G56" s="28">
        <v>8299</v>
      </c>
      <c r="H56" s="28">
        <v>9965</v>
      </c>
      <c r="I56" s="28">
        <v>11484</v>
      </c>
    </row>
    <row r="57" spans="1:9" x14ac:dyDescent="0.3">
      <c r="A57" s="38" t="s">
        <v>60</v>
      </c>
      <c r="B57" s="28">
        <v>1246</v>
      </c>
      <c r="C57" s="28">
        <v>318</v>
      </c>
      <c r="D57" s="28">
        <v>-213</v>
      </c>
      <c r="E57" s="43">
        <v>-92</v>
      </c>
      <c r="F57" s="28">
        <v>231</v>
      </c>
      <c r="G57" s="28">
        <v>-56</v>
      </c>
      <c r="H57" s="28">
        <v>-380</v>
      </c>
      <c r="I57" s="28">
        <v>318</v>
      </c>
    </row>
    <row r="58" spans="1:9" x14ac:dyDescent="0.3">
      <c r="A58" s="38" t="s">
        <v>61</v>
      </c>
      <c r="B58" s="28">
        <v>4685</v>
      </c>
      <c r="C58" s="28">
        <v>4151</v>
      </c>
      <c r="D58" s="28">
        <v>3979</v>
      </c>
      <c r="E58" s="43">
        <v>3517</v>
      </c>
      <c r="F58" s="28">
        <v>1643</v>
      </c>
      <c r="G58" s="28">
        <v>-191</v>
      </c>
      <c r="H58" s="28">
        <v>3179</v>
      </c>
      <c r="I58" s="28">
        <v>3476</v>
      </c>
    </row>
    <row r="59" spans="1:9" x14ac:dyDescent="0.3">
      <c r="A59" s="4" t="s">
        <v>62</v>
      </c>
      <c r="B59" s="29">
        <v>12707</v>
      </c>
      <c r="C59" s="29">
        <v>12258</v>
      </c>
      <c r="D59" s="29">
        <v>12407</v>
      </c>
      <c r="E59" s="29">
        <v>9812</v>
      </c>
      <c r="F59" s="29">
        <v>9040</v>
      </c>
      <c r="G59" s="29">
        <v>8055</v>
      </c>
      <c r="H59" s="29">
        <v>12767</v>
      </c>
      <c r="I59" s="29">
        <v>15281</v>
      </c>
    </row>
    <row r="60" spans="1:9" s="8" customFormat="1" ht="15" thickBot="1" x14ac:dyDescent="0.35">
      <c r="A60" s="5" t="s">
        <v>63</v>
      </c>
      <c r="B60" s="30">
        <v>21600</v>
      </c>
      <c r="C60" s="30">
        <v>21396</v>
      </c>
      <c r="D60" s="30">
        <v>23259</v>
      </c>
      <c r="E60" s="30">
        <v>22536</v>
      </c>
      <c r="F60" s="30">
        <v>23717</v>
      </c>
      <c r="G60" s="30">
        <v>31342</v>
      </c>
      <c r="H60" s="30">
        <v>37740</v>
      </c>
      <c r="I60" s="30">
        <v>40321</v>
      </c>
    </row>
    <row r="61" spans="1:9" ht="15" thickTop="1" x14ac:dyDescent="0.3">
      <c r="A61" s="8" t="s">
        <v>3</v>
      </c>
      <c r="B61" s="35">
        <v>0</v>
      </c>
      <c r="C61" s="35">
        <v>0</v>
      </c>
      <c r="D61" s="35">
        <v>0</v>
      </c>
      <c r="E61" s="35">
        <v>0</v>
      </c>
      <c r="F61" s="35">
        <v>0</v>
      </c>
      <c r="G61" s="35">
        <v>0</v>
      </c>
      <c r="H61" s="35">
        <v>0</v>
      </c>
      <c r="I61" s="35">
        <v>0</v>
      </c>
    </row>
    <row r="62" spans="1:9" x14ac:dyDescent="0.3">
      <c r="A62" s="37" t="s">
        <v>1</v>
      </c>
      <c r="B62" s="37"/>
      <c r="C62" s="37"/>
      <c r="D62" s="37"/>
      <c r="E62" s="37"/>
      <c r="F62" s="37"/>
      <c r="G62" s="37"/>
      <c r="H62" s="37"/>
      <c r="I62" s="37"/>
    </row>
    <row r="63" spans="1:9" x14ac:dyDescent="0.3">
      <c r="A63" t="s">
        <v>15</v>
      </c>
    </row>
    <row r="64" spans="1:9" s="1" customFormat="1" x14ac:dyDescent="0.3">
      <c r="A64" s="1" t="s">
        <v>64</v>
      </c>
      <c r="B64"/>
      <c r="C64"/>
      <c r="D64"/>
      <c r="E64"/>
      <c r="F64"/>
      <c r="G64"/>
      <c r="H64"/>
      <c r="I64"/>
    </row>
    <row r="65" spans="1:9" s="1" customFormat="1" x14ac:dyDescent="0.3">
      <c r="A65" s="36" t="s">
        <v>65</v>
      </c>
      <c r="B65" s="31">
        <v>3273</v>
      </c>
      <c r="C65" s="31">
        <v>3760</v>
      </c>
      <c r="D65" s="31">
        <v>4240</v>
      </c>
      <c r="E65" s="31">
        <v>1933</v>
      </c>
      <c r="F65" s="31">
        <v>4029</v>
      </c>
      <c r="G65" s="31">
        <v>2539</v>
      </c>
      <c r="H65" s="31">
        <v>5727</v>
      </c>
      <c r="I65" s="31">
        <v>6046</v>
      </c>
    </row>
    <row r="66" spans="1:9" x14ac:dyDescent="0.3">
      <c r="A66" s="2" t="s">
        <v>66</v>
      </c>
      <c r="B66" s="28"/>
      <c r="C66" s="28"/>
      <c r="D66" s="28"/>
      <c r="E66" s="28"/>
      <c r="F66" s="28"/>
      <c r="G66" s="28"/>
      <c r="H66" s="28"/>
      <c r="I66" s="28"/>
    </row>
    <row r="67" spans="1:9" x14ac:dyDescent="0.3">
      <c r="A67" s="7" t="s">
        <v>67</v>
      </c>
      <c r="B67" s="28">
        <v>606</v>
      </c>
      <c r="C67" s="28">
        <v>649</v>
      </c>
      <c r="D67" s="28">
        <v>706</v>
      </c>
      <c r="E67" s="28">
        <v>747</v>
      </c>
      <c r="F67" s="28">
        <v>705</v>
      </c>
      <c r="G67" s="28">
        <v>721</v>
      </c>
      <c r="H67" s="28">
        <v>744</v>
      </c>
      <c r="I67" s="28">
        <v>717</v>
      </c>
    </row>
    <row r="68" spans="1:9" x14ac:dyDescent="0.3">
      <c r="A68" s="7" t="s">
        <v>68</v>
      </c>
      <c r="B68" s="28">
        <v>-113</v>
      </c>
      <c r="C68" s="28">
        <v>-80</v>
      </c>
      <c r="D68" s="28">
        <v>-273</v>
      </c>
      <c r="E68" s="28">
        <v>647</v>
      </c>
      <c r="F68" s="28">
        <v>34</v>
      </c>
      <c r="G68" s="28">
        <v>-380</v>
      </c>
      <c r="H68" s="28">
        <v>-385</v>
      </c>
      <c r="I68" s="28">
        <v>-650</v>
      </c>
    </row>
    <row r="69" spans="1:9" x14ac:dyDescent="0.3">
      <c r="A69" s="7" t="s">
        <v>69</v>
      </c>
      <c r="B69" s="28">
        <v>191</v>
      </c>
      <c r="C69" s="28">
        <v>236</v>
      </c>
      <c r="D69" s="28">
        <v>215</v>
      </c>
      <c r="E69" s="28">
        <v>218</v>
      </c>
      <c r="F69" s="28">
        <v>325</v>
      </c>
      <c r="G69" s="28">
        <v>429</v>
      </c>
      <c r="H69" s="28">
        <v>611</v>
      </c>
      <c r="I69" s="28">
        <v>638</v>
      </c>
    </row>
    <row r="70" spans="1:9" x14ac:dyDescent="0.3">
      <c r="A70" s="7" t="s">
        <v>70</v>
      </c>
      <c r="B70" s="28">
        <v>43</v>
      </c>
      <c r="C70" s="28">
        <v>13</v>
      </c>
      <c r="D70" s="28">
        <v>10</v>
      </c>
      <c r="E70" s="28">
        <v>27</v>
      </c>
      <c r="F70" s="28">
        <v>15</v>
      </c>
      <c r="G70" s="28">
        <v>398</v>
      </c>
      <c r="H70" s="28">
        <v>53</v>
      </c>
      <c r="I70" s="28">
        <v>123</v>
      </c>
    </row>
    <row r="71" spans="1:9" x14ac:dyDescent="0.3">
      <c r="A71" s="7" t="s">
        <v>71</v>
      </c>
      <c r="B71" s="28">
        <v>424</v>
      </c>
      <c r="C71" s="28">
        <v>98</v>
      </c>
      <c r="D71" s="28">
        <v>-117</v>
      </c>
      <c r="E71" s="28">
        <v>-99</v>
      </c>
      <c r="F71" s="28">
        <v>233</v>
      </c>
      <c r="G71" s="28">
        <v>23</v>
      </c>
      <c r="H71" s="28">
        <v>-138</v>
      </c>
      <c r="I71" s="28">
        <v>-26</v>
      </c>
    </row>
    <row r="72" spans="1:9" x14ac:dyDescent="0.3">
      <c r="A72" s="2" t="s">
        <v>72</v>
      </c>
      <c r="B72" s="28"/>
      <c r="C72" s="28"/>
      <c r="D72" s="28"/>
      <c r="E72" s="28"/>
      <c r="F72" s="28"/>
      <c r="G72" s="28"/>
      <c r="H72" s="28"/>
      <c r="I72" s="28"/>
    </row>
    <row r="73" spans="1:9" x14ac:dyDescent="0.3">
      <c r="A73" s="7" t="s">
        <v>73</v>
      </c>
      <c r="B73" s="28">
        <v>-216</v>
      </c>
      <c r="C73" s="28">
        <v>60</v>
      </c>
      <c r="D73" s="28">
        <v>-426</v>
      </c>
      <c r="E73" s="28">
        <v>187</v>
      </c>
      <c r="F73" s="28">
        <v>-270</v>
      </c>
      <c r="G73" s="28">
        <v>1239</v>
      </c>
      <c r="H73" s="28">
        <v>-1606</v>
      </c>
      <c r="I73" s="28">
        <v>-504</v>
      </c>
    </row>
    <row r="74" spans="1:9" x14ac:dyDescent="0.3">
      <c r="A74" s="7" t="s">
        <v>74</v>
      </c>
      <c r="B74" s="28">
        <v>-621</v>
      </c>
      <c r="C74" s="28">
        <v>-590</v>
      </c>
      <c r="D74" s="28">
        <v>-231</v>
      </c>
      <c r="E74" s="28">
        <v>-255</v>
      </c>
      <c r="F74" s="28">
        <v>-490</v>
      </c>
      <c r="G74" s="28">
        <v>-1854</v>
      </c>
      <c r="H74" s="28">
        <v>507</v>
      </c>
      <c r="I74" s="28">
        <v>-1676</v>
      </c>
    </row>
    <row r="75" spans="1:9" x14ac:dyDescent="0.3">
      <c r="A75" s="7" t="s">
        <v>99</v>
      </c>
      <c r="B75" s="28">
        <v>-144</v>
      </c>
      <c r="C75" s="28">
        <v>-161</v>
      </c>
      <c r="D75" s="28">
        <v>-120</v>
      </c>
      <c r="E75" s="28">
        <v>35</v>
      </c>
      <c r="F75" s="28">
        <v>-203</v>
      </c>
      <c r="G75" s="28">
        <v>-654</v>
      </c>
      <c r="H75" s="28">
        <v>-182</v>
      </c>
      <c r="I75" s="28">
        <v>-845</v>
      </c>
    </row>
    <row r="76" spans="1:9" x14ac:dyDescent="0.3">
      <c r="A76" s="7" t="s">
        <v>98</v>
      </c>
      <c r="B76" s="28">
        <v>1237</v>
      </c>
      <c r="C76" s="28">
        <v>-889</v>
      </c>
      <c r="D76" s="28">
        <v>-364</v>
      </c>
      <c r="E76" s="28">
        <v>1515</v>
      </c>
      <c r="F76" s="28">
        <v>1525</v>
      </c>
      <c r="G76" s="28">
        <v>24</v>
      </c>
      <c r="H76" s="28">
        <v>1326</v>
      </c>
      <c r="I76" s="28">
        <v>1365</v>
      </c>
    </row>
    <row r="77" spans="1:9" x14ac:dyDescent="0.3">
      <c r="A77" s="39" t="s">
        <v>75</v>
      </c>
      <c r="B77" s="40">
        <v>4680</v>
      </c>
      <c r="C77" s="40">
        <v>3096</v>
      </c>
      <c r="D77" s="40">
        <v>3640</v>
      </c>
      <c r="E77" s="40">
        <v>4955</v>
      </c>
      <c r="F77" s="40">
        <v>5903</v>
      </c>
      <c r="G77" s="40">
        <v>2485</v>
      </c>
      <c r="H77" s="40">
        <v>6657</v>
      </c>
      <c r="I77" s="40">
        <v>5188</v>
      </c>
    </row>
    <row r="78" spans="1:9" x14ac:dyDescent="0.3">
      <c r="A78" s="1" t="s">
        <v>76</v>
      </c>
      <c r="B78" s="28"/>
      <c r="C78" s="28"/>
      <c r="D78" s="28"/>
      <c r="E78" s="28"/>
      <c r="F78" s="28"/>
      <c r="G78" s="28"/>
      <c r="H78" s="28"/>
      <c r="I78" s="28"/>
    </row>
    <row r="79" spans="1:9" x14ac:dyDescent="0.3">
      <c r="A79" s="2" t="s">
        <v>77</v>
      </c>
      <c r="B79" s="28">
        <v>-4936</v>
      </c>
      <c r="C79" s="28">
        <v>-5367</v>
      </c>
      <c r="D79" s="28">
        <v>-5928</v>
      </c>
      <c r="E79" s="28">
        <v>-4783</v>
      </c>
      <c r="F79" s="28">
        <v>-2937</v>
      </c>
      <c r="G79" s="28">
        <v>-2426</v>
      </c>
      <c r="H79" s="28">
        <v>-9961</v>
      </c>
      <c r="I79" s="28">
        <v>-12913</v>
      </c>
    </row>
    <row r="80" spans="1:9" x14ac:dyDescent="0.3">
      <c r="A80" s="2" t="s">
        <v>78</v>
      </c>
      <c r="B80" s="28">
        <v>3655</v>
      </c>
      <c r="C80" s="28">
        <v>2924</v>
      </c>
      <c r="D80" s="28">
        <v>3623</v>
      </c>
      <c r="E80" s="28">
        <v>3613</v>
      </c>
      <c r="F80" s="28">
        <v>1715</v>
      </c>
      <c r="G80" s="28">
        <v>74</v>
      </c>
      <c r="H80" s="28">
        <v>4236</v>
      </c>
      <c r="I80" s="28">
        <v>8199</v>
      </c>
    </row>
    <row r="81" spans="1:9" x14ac:dyDescent="0.3">
      <c r="A81" s="2" t="s">
        <v>144</v>
      </c>
      <c r="B81" s="28">
        <v>-150</v>
      </c>
      <c r="C81" s="28">
        <v>150</v>
      </c>
      <c r="D81" s="28">
        <v>0</v>
      </c>
      <c r="E81" s="28">
        <v>0</v>
      </c>
      <c r="F81" s="28">
        <v>0</v>
      </c>
      <c r="G81" s="28">
        <v>0</v>
      </c>
      <c r="H81" s="28">
        <v>0</v>
      </c>
      <c r="I81" s="28"/>
    </row>
    <row r="82" spans="1:9" x14ac:dyDescent="0.3">
      <c r="A82" s="2" t="s">
        <v>79</v>
      </c>
      <c r="B82" s="28">
        <v>2216</v>
      </c>
      <c r="C82" s="28">
        <v>2386</v>
      </c>
      <c r="D82" s="28">
        <v>2423</v>
      </c>
      <c r="E82" s="28">
        <v>2496</v>
      </c>
      <c r="F82" s="28">
        <v>2072</v>
      </c>
      <c r="G82" s="28">
        <v>2379</v>
      </c>
      <c r="H82" s="28">
        <v>2449</v>
      </c>
      <c r="I82" s="28">
        <v>3967</v>
      </c>
    </row>
    <row r="83" spans="1:9" x14ac:dyDescent="0.3">
      <c r="A83" s="2" t="s">
        <v>145</v>
      </c>
      <c r="B83" s="28">
        <v>3</v>
      </c>
      <c r="C83" s="28">
        <v>10</v>
      </c>
      <c r="D83" s="28">
        <v>13</v>
      </c>
      <c r="E83" s="28"/>
      <c r="F83" s="28">
        <v>0</v>
      </c>
      <c r="G83" s="28">
        <v>0</v>
      </c>
      <c r="H83" s="28">
        <v>0</v>
      </c>
      <c r="I83" s="28">
        <v>0</v>
      </c>
    </row>
    <row r="84" spans="1:9" x14ac:dyDescent="0.3">
      <c r="A84" s="2" t="s">
        <v>14</v>
      </c>
      <c r="B84" s="28">
        <v>-963</v>
      </c>
      <c r="C84" s="28">
        <v>-1143</v>
      </c>
      <c r="D84" s="28">
        <v>-1105</v>
      </c>
      <c r="E84" s="28">
        <v>-1028</v>
      </c>
      <c r="F84" s="28">
        <v>-1119</v>
      </c>
      <c r="G84" s="28">
        <v>-1086</v>
      </c>
      <c r="H84" s="28">
        <v>-695</v>
      </c>
      <c r="I84" s="28">
        <v>-758</v>
      </c>
    </row>
    <row r="85" spans="1:9" x14ac:dyDescent="0.3">
      <c r="A85" s="2" t="s">
        <v>80</v>
      </c>
      <c r="B85" s="28">
        <v>0</v>
      </c>
      <c r="C85" s="28">
        <v>6</v>
      </c>
      <c r="D85" s="28">
        <v>-34</v>
      </c>
      <c r="E85" s="28">
        <v>-22</v>
      </c>
      <c r="F85" s="28">
        <v>5</v>
      </c>
      <c r="G85" s="28">
        <v>31</v>
      </c>
      <c r="H85" s="28">
        <v>171</v>
      </c>
      <c r="I85" s="28">
        <v>-19</v>
      </c>
    </row>
    <row r="86" spans="1:9" x14ac:dyDescent="0.3">
      <c r="A86" s="41" t="s">
        <v>81</v>
      </c>
      <c r="B86" s="40">
        <v>-175</v>
      </c>
      <c r="C86" s="40">
        <v>-1034</v>
      </c>
      <c r="D86" s="40">
        <v>-1008</v>
      </c>
      <c r="E86" s="40">
        <v>276</v>
      </c>
      <c r="F86" s="40">
        <v>-264</v>
      </c>
      <c r="G86" s="40">
        <v>-1028</v>
      </c>
      <c r="H86" s="40">
        <v>-3800</v>
      </c>
      <c r="I86" s="40">
        <v>-1524</v>
      </c>
    </row>
    <row r="87" spans="1:9" x14ac:dyDescent="0.3">
      <c r="A87" s="1" t="s">
        <v>82</v>
      </c>
      <c r="B87" s="28"/>
      <c r="C87" s="28"/>
      <c r="D87" s="28"/>
      <c r="E87" s="28"/>
      <c r="F87" s="28"/>
      <c r="G87" s="28"/>
      <c r="H87" s="28"/>
      <c r="I87" s="28"/>
    </row>
    <row r="88" spans="1:9" x14ac:dyDescent="0.3">
      <c r="A88" s="2" t="s">
        <v>83</v>
      </c>
      <c r="B88" s="28">
        <v>0</v>
      </c>
      <c r="C88" s="28">
        <v>981</v>
      </c>
      <c r="D88" s="28">
        <v>1482</v>
      </c>
      <c r="E88" s="28">
        <v>0</v>
      </c>
      <c r="F88" s="28">
        <v>0</v>
      </c>
      <c r="G88" s="28">
        <v>6134</v>
      </c>
      <c r="H88" s="28">
        <v>0</v>
      </c>
      <c r="I88" s="28">
        <v>0</v>
      </c>
    </row>
    <row r="89" spans="1:9" x14ac:dyDescent="0.3">
      <c r="A89" s="2" t="s">
        <v>146</v>
      </c>
      <c r="B89" s="28">
        <v>-7</v>
      </c>
      <c r="C89" s="28">
        <v>-106</v>
      </c>
      <c r="D89" s="28">
        <v>-44</v>
      </c>
      <c r="E89" s="28">
        <v>-6</v>
      </c>
      <c r="F89" s="28">
        <v>0</v>
      </c>
      <c r="G89" s="28">
        <v>0</v>
      </c>
      <c r="H89" s="28">
        <v>0</v>
      </c>
      <c r="I89" s="28">
        <v>0</v>
      </c>
    </row>
    <row r="90" spans="1:9" x14ac:dyDescent="0.3">
      <c r="A90" s="2" t="s">
        <v>84</v>
      </c>
      <c r="B90" s="28">
        <v>-63</v>
      </c>
      <c r="C90" s="28">
        <v>-67</v>
      </c>
      <c r="D90" s="28">
        <v>327</v>
      </c>
      <c r="E90" s="28">
        <v>13</v>
      </c>
      <c r="F90" s="28">
        <v>-325</v>
      </c>
      <c r="G90" s="28">
        <v>49</v>
      </c>
      <c r="H90" s="28">
        <v>-52</v>
      </c>
      <c r="I90" s="28">
        <v>15</v>
      </c>
    </row>
    <row r="91" spans="1:9" x14ac:dyDescent="0.3">
      <c r="A91" s="2" t="s">
        <v>147</v>
      </c>
      <c r="B91" s="28">
        <v>-19</v>
      </c>
      <c r="C91" s="28">
        <v>-7</v>
      </c>
      <c r="D91" s="28">
        <v>-17</v>
      </c>
      <c r="E91" s="28">
        <v>-23</v>
      </c>
      <c r="F91" s="28">
        <v>0</v>
      </c>
      <c r="G91" s="28">
        <v>0</v>
      </c>
      <c r="H91" s="28">
        <v>0</v>
      </c>
      <c r="I91" s="28">
        <v>0</v>
      </c>
    </row>
    <row r="92" spans="1:9" x14ac:dyDescent="0.3">
      <c r="A92" s="2" t="s">
        <v>85</v>
      </c>
      <c r="B92" s="28">
        <v>0</v>
      </c>
      <c r="C92" s="28">
        <v>0</v>
      </c>
      <c r="D92" s="28">
        <v>0</v>
      </c>
      <c r="E92" s="28">
        <v>0</v>
      </c>
      <c r="F92" s="28">
        <v>0</v>
      </c>
      <c r="G92" s="28">
        <v>0</v>
      </c>
      <c r="H92" s="28">
        <v>-197</v>
      </c>
      <c r="I92" s="28">
        <v>0</v>
      </c>
    </row>
    <row r="93" spans="1:9" x14ac:dyDescent="0.3">
      <c r="A93" s="2" t="s">
        <v>86</v>
      </c>
      <c r="B93" s="28">
        <v>514</v>
      </c>
      <c r="C93" s="28">
        <v>507</v>
      </c>
      <c r="D93" s="28">
        <v>489</v>
      </c>
      <c r="E93" s="28">
        <v>733</v>
      </c>
      <c r="F93" s="28">
        <v>700</v>
      </c>
      <c r="G93" s="28">
        <v>885</v>
      </c>
      <c r="H93" s="28">
        <v>1172</v>
      </c>
      <c r="I93" s="28">
        <v>1151</v>
      </c>
    </row>
    <row r="94" spans="1:9" x14ac:dyDescent="0.3">
      <c r="A94" s="2" t="s">
        <v>16</v>
      </c>
      <c r="B94" s="28">
        <v>-2534</v>
      </c>
      <c r="C94" s="28">
        <v>-3238</v>
      </c>
      <c r="D94" s="28">
        <v>-3223</v>
      </c>
      <c r="E94" s="28">
        <v>-4254</v>
      </c>
      <c r="F94" s="28">
        <v>-4286</v>
      </c>
      <c r="G94" s="28">
        <v>-3067</v>
      </c>
      <c r="H94" s="28">
        <v>-608</v>
      </c>
      <c r="I94" s="28">
        <v>-4014</v>
      </c>
    </row>
    <row r="95" spans="1:9" x14ac:dyDescent="0.3">
      <c r="A95" s="2" t="s">
        <v>148</v>
      </c>
      <c r="B95" s="28">
        <v>218</v>
      </c>
      <c r="C95" s="28">
        <v>281</v>
      </c>
      <c r="D95" s="28">
        <v>177</v>
      </c>
      <c r="E95" s="28">
        <v>0</v>
      </c>
      <c r="F95" s="28">
        <v>0</v>
      </c>
      <c r="G95" s="28">
        <v>0</v>
      </c>
      <c r="H95" s="28">
        <v>0</v>
      </c>
      <c r="I95" s="28">
        <v>0</v>
      </c>
    </row>
    <row r="96" spans="1:9" x14ac:dyDescent="0.3">
      <c r="A96" s="2" t="s">
        <v>87</v>
      </c>
      <c r="B96" s="28">
        <v>-899</v>
      </c>
      <c r="C96" s="28">
        <v>-1022</v>
      </c>
      <c r="D96" s="28">
        <v>-1133</v>
      </c>
      <c r="E96" s="28">
        <v>-1243</v>
      </c>
      <c r="F96" s="28">
        <v>-1332</v>
      </c>
      <c r="G96" s="28">
        <v>-1452</v>
      </c>
      <c r="H96" s="28">
        <v>-1638</v>
      </c>
      <c r="I96" s="28">
        <v>-1837</v>
      </c>
    </row>
    <row r="97" spans="1:9" s="8" customFormat="1" x14ac:dyDescent="0.3">
      <c r="A97" s="2" t="s">
        <v>88</v>
      </c>
      <c r="B97" s="28">
        <v>0</v>
      </c>
      <c r="C97" s="28">
        <v>0</v>
      </c>
      <c r="D97" s="28">
        <v>0</v>
      </c>
      <c r="E97" s="28">
        <v>-55</v>
      </c>
      <c r="F97" s="28">
        <v>-50</v>
      </c>
      <c r="G97" s="28">
        <v>-58</v>
      </c>
      <c r="H97" s="28">
        <v>-136</v>
      </c>
      <c r="I97" s="28">
        <v>-151</v>
      </c>
    </row>
    <row r="98" spans="1:9" x14ac:dyDescent="0.3">
      <c r="A98" s="41" t="s">
        <v>89</v>
      </c>
      <c r="B98" s="40">
        <v>-2790</v>
      </c>
      <c r="C98" s="40">
        <v>-2671</v>
      </c>
      <c r="D98" s="40">
        <v>-1942</v>
      </c>
      <c r="E98" s="40">
        <v>-4835</v>
      </c>
      <c r="F98" s="40">
        <v>-5293</v>
      </c>
      <c r="G98" s="40">
        <v>2491</v>
      </c>
      <c r="H98" s="40">
        <v>-1459</v>
      </c>
      <c r="I98" s="40">
        <v>-4836</v>
      </c>
    </row>
    <row r="99" spans="1:9" x14ac:dyDescent="0.3">
      <c r="A99" s="2" t="s">
        <v>90</v>
      </c>
      <c r="B99" s="28">
        <v>-83</v>
      </c>
      <c r="C99" s="28">
        <v>-105</v>
      </c>
      <c r="D99" s="28">
        <v>-20</v>
      </c>
      <c r="E99" s="28">
        <v>45</v>
      </c>
      <c r="F99" s="28">
        <v>-129</v>
      </c>
      <c r="G99" s="28">
        <v>-66</v>
      </c>
      <c r="H99" s="28">
        <v>143</v>
      </c>
      <c r="I99" s="28">
        <v>-143</v>
      </c>
    </row>
    <row r="100" spans="1:9" x14ac:dyDescent="0.3">
      <c r="A100" s="41" t="s">
        <v>91</v>
      </c>
      <c r="B100" s="40">
        <v>1632</v>
      </c>
      <c r="C100" s="40">
        <v>-714</v>
      </c>
      <c r="D100" s="40">
        <v>670</v>
      </c>
      <c r="E100" s="40">
        <v>441</v>
      </c>
      <c r="F100" s="40">
        <v>217</v>
      </c>
      <c r="G100" s="40">
        <v>3882</v>
      </c>
      <c r="H100" s="40">
        <v>1541</v>
      </c>
      <c r="I100" s="40">
        <v>-1315</v>
      </c>
    </row>
    <row r="101" spans="1:9" x14ac:dyDescent="0.3">
      <c r="A101" t="s">
        <v>92</v>
      </c>
      <c r="B101" s="28">
        <v>2220</v>
      </c>
      <c r="C101" s="28">
        <v>3852</v>
      </c>
      <c r="D101" s="28">
        <v>3138</v>
      </c>
      <c r="E101" s="28">
        <v>3808</v>
      </c>
      <c r="F101" s="28">
        <v>4249</v>
      </c>
      <c r="G101" s="28">
        <v>4466</v>
      </c>
      <c r="H101" s="28">
        <v>8348</v>
      </c>
      <c r="I101" s="28">
        <v>9889</v>
      </c>
    </row>
    <row r="102" spans="1:9" ht="15" thickBot="1" x14ac:dyDescent="0.35">
      <c r="A102" s="5" t="s">
        <v>93</v>
      </c>
      <c r="B102" s="30">
        <v>3852</v>
      </c>
      <c r="C102" s="30">
        <v>3138</v>
      </c>
      <c r="D102" s="30">
        <v>3808</v>
      </c>
      <c r="E102" s="30">
        <v>4249</v>
      </c>
      <c r="F102" s="30">
        <v>4466</v>
      </c>
      <c r="G102" s="30">
        <v>8348</v>
      </c>
      <c r="H102" s="30">
        <v>9889</v>
      </c>
      <c r="I102" s="30">
        <v>8574</v>
      </c>
    </row>
    <row r="103" spans="1:9" ht="15" thickTop="1" x14ac:dyDescent="0.3">
      <c r="A103" s="8" t="s">
        <v>19</v>
      </c>
      <c r="B103" s="35">
        <v>0</v>
      </c>
      <c r="C103" s="35">
        <v>0</v>
      </c>
      <c r="D103" s="35">
        <v>0</v>
      </c>
      <c r="E103" s="46">
        <v>0</v>
      </c>
      <c r="F103" s="35">
        <v>0</v>
      </c>
      <c r="G103" s="35">
        <v>0</v>
      </c>
      <c r="H103" s="35">
        <v>0</v>
      </c>
      <c r="I103" s="35">
        <v>0</v>
      </c>
    </row>
    <row r="104" spans="1:9" x14ac:dyDescent="0.3">
      <c r="A104" t="s">
        <v>94</v>
      </c>
      <c r="B104" s="28">
        <v>0</v>
      </c>
      <c r="C104" s="28">
        <v>0</v>
      </c>
      <c r="D104" s="28">
        <v>0</v>
      </c>
      <c r="E104" s="28">
        <v>0</v>
      </c>
      <c r="F104" s="28">
        <v>0</v>
      </c>
      <c r="G104" s="28">
        <v>0</v>
      </c>
      <c r="H104" s="28">
        <v>0</v>
      </c>
      <c r="I104" s="28">
        <v>0</v>
      </c>
    </row>
    <row r="105" spans="1:9" x14ac:dyDescent="0.3">
      <c r="A105" s="2" t="s">
        <v>17</v>
      </c>
      <c r="B105" s="28">
        <v>0</v>
      </c>
      <c r="C105" s="28">
        <v>0</v>
      </c>
      <c r="D105" s="28">
        <v>0</v>
      </c>
      <c r="E105" s="28">
        <v>0</v>
      </c>
      <c r="F105" s="28">
        <v>0</v>
      </c>
      <c r="G105" s="28">
        <v>0</v>
      </c>
      <c r="H105" s="28">
        <v>0</v>
      </c>
      <c r="I105" s="28">
        <v>0</v>
      </c>
    </row>
    <row r="106" spans="1:9" x14ac:dyDescent="0.3">
      <c r="A106" s="7" t="s">
        <v>95</v>
      </c>
      <c r="B106" s="28">
        <v>53</v>
      </c>
      <c r="C106" s="28">
        <v>70</v>
      </c>
      <c r="D106" s="28">
        <v>98</v>
      </c>
      <c r="E106" s="28">
        <v>125</v>
      </c>
      <c r="F106" s="28">
        <v>153</v>
      </c>
      <c r="G106" s="28">
        <v>140</v>
      </c>
      <c r="H106" s="28">
        <v>293</v>
      </c>
      <c r="I106" s="28">
        <v>290</v>
      </c>
    </row>
    <row r="107" spans="1:9" x14ac:dyDescent="0.3">
      <c r="A107" s="7" t="s">
        <v>18</v>
      </c>
      <c r="B107" s="28">
        <v>1262</v>
      </c>
      <c r="C107" s="28">
        <v>748</v>
      </c>
      <c r="D107" s="28">
        <v>703</v>
      </c>
      <c r="E107" s="28">
        <v>529</v>
      </c>
      <c r="F107" s="28">
        <v>757</v>
      </c>
      <c r="G107" s="28">
        <v>1028</v>
      </c>
      <c r="H107" s="28">
        <v>1177</v>
      </c>
      <c r="I107" s="28">
        <v>1231</v>
      </c>
    </row>
    <row r="108" spans="1:9" x14ac:dyDescent="0.3">
      <c r="A108" s="7" t="s">
        <v>96</v>
      </c>
      <c r="B108" s="28">
        <v>206</v>
      </c>
      <c r="C108" s="28">
        <v>252</v>
      </c>
      <c r="D108" s="28">
        <v>266</v>
      </c>
      <c r="E108" s="28">
        <v>294</v>
      </c>
      <c r="F108" s="28">
        <v>160</v>
      </c>
      <c r="G108" s="28">
        <v>121</v>
      </c>
      <c r="H108" s="28">
        <v>179</v>
      </c>
      <c r="I108" s="28">
        <v>160</v>
      </c>
    </row>
    <row r="109" spans="1:9" x14ac:dyDescent="0.3">
      <c r="A109" s="7" t="s">
        <v>97</v>
      </c>
      <c r="B109" s="28">
        <v>240</v>
      </c>
      <c r="C109" s="28">
        <v>271</v>
      </c>
      <c r="D109" s="28">
        <v>300</v>
      </c>
      <c r="E109" s="28">
        <v>320</v>
      </c>
      <c r="F109" s="28">
        <v>347</v>
      </c>
      <c r="G109" s="28">
        <v>385</v>
      </c>
      <c r="H109" s="28">
        <v>438</v>
      </c>
      <c r="I109" s="28">
        <v>480</v>
      </c>
    </row>
    <row r="110" spans="1:9" x14ac:dyDescent="0.3">
      <c r="A110" s="7"/>
    </row>
    <row r="111" spans="1:9" x14ac:dyDescent="0.3">
      <c r="A111" s="37" t="s">
        <v>100</v>
      </c>
      <c r="B111" s="37"/>
      <c r="C111" s="37"/>
      <c r="D111" s="37"/>
      <c r="E111" s="37"/>
      <c r="F111" s="37"/>
      <c r="G111" s="37"/>
      <c r="H111" s="37"/>
      <c r="I111" s="37"/>
    </row>
    <row r="112" spans="1:9" x14ac:dyDescent="0.3">
      <c r="A112" s="42" t="s">
        <v>110</v>
      </c>
      <c r="B112" s="28"/>
      <c r="C112" s="28"/>
      <c r="D112" s="28"/>
      <c r="E112" s="28"/>
      <c r="F112" s="28"/>
      <c r="G112" s="28"/>
      <c r="H112" s="28"/>
      <c r="I112" s="28"/>
    </row>
    <row r="113" spans="1:9" x14ac:dyDescent="0.3">
      <c r="A113" s="36" t="s">
        <v>101</v>
      </c>
      <c r="B113" s="31">
        <f>B114+B115+B116</f>
        <v>13740</v>
      </c>
      <c r="C113" s="31">
        <v>14764</v>
      </c>
      <c r="D113" s="31">
        <v>15216</v>
      </c>
      <c r="E113" s="31">
        <v>14855</v>
      </c>
      <c r="F113" s="31">
        <v>15902</v>
      </c>
      <c r="G113" s="31">
        <v>14484</v>
      </c>
      <c r="H113" s="31">
        <v>17179</v>
      </c>
      <c r="I113" s="31">
        <v>18353</v>
      </c>
    </row>
    <row r="114" spans="1:9" x14ac:dyDescent="0.3">
      <c r="A114" s="7" t="s">
        <v>114</v>
      </c>
      <c r="B114">
        <v>8506</v>
      </c>
      <c r="C114">
        <v>9299</v>
      </c>
      <c r="D114">
        <v>9684</v>
      </c>
      <c r="E114">
        <v>9322</v>
      </c>
      <c r="F114">
        <v>10045</v>
      </c>
      <c r="G114">
        <v>9329</v>
      </c>
      <c r="H114" s="34">
        <v>11644</v>
      </c>
      <c r="I114" s="34">
        <v>12228</v>
      </c>
    </row>
    <row r="115" spans="1:9" x14ac:dyDescent="0.3">
      <c r="A115" s="7" t="s">
        <v>115</v>
      </c>
      <c r="B115">
        <v>4410</v>
      </c>
      <c r="C115">
        <v>4746</v>
      </c>
      <c r="D115">
        <v>4886</v>
      </c>
      <c r="E115">
        <v>4938</v>
      </c>
      <c r="F115">
        <v>5260</v>
      </c>
      <c r="G115">
        <v>4639</v>
      </c>
      <c r="H115" s="34">
        <v>5028</v>
      </c>
      <c r="I115" s="34">
        <v>5492</v>
      </c>
    </row>
    <row r="116" spans="1:9" x14ac:dyDescent="0.3">
      <c r="A116" s="7" t="s">
        <v>116</v>
      </c>
      <c r="B116">
        <v>824</v>
      </c>
      <c r="C116">
        <v>719</v>
      </c>
      <c r="D116">
        <v>646</v>
      </c>
      <c r="E116">
        <v>595</v>
      </c>
      <c r="F116">
        <v>597</v>
      </c>
      <c r="G116">
        <v>516</v>
      </c>
      <c r="H116">
        <v>507</v>
      </c>
      <c r="I116">
        <v>633</v>
      </c>
    </row>
    <row r="117" spans="1:9" x14ac:dyDescent="0.3">
      <c r="A117" s="36" t="s">
        <v>102</v>
      </c>
      <c r="B117" s="31">
        <f>B118+B119+B120</f>
        <v>11024</v>
      </c>
      <c r="C117" s="31">
        <v>11016</v>
      </c>
      <c r="D117" s="31">
        <v>11693</v>
      </c>
      <c r="E117" s="31">
        <v>9242</v>
      </c>
      <c r="F117" s="31">
        <v>9812</v>
      </c>
      <c r="G117" s="31">
        <v>9347</v>
      </c>
      <c r="H117" s="31">
        <v>11456</v>
      </c>
      <c r="I117" s="31">
        <v>12479</v>
      </c>
    </row>
    <row r="118" spans="1:9" x14ac:dyDescent="0.3">
      <c r="A118" s="7" t="s">
        <v>114</v>
      </c>
      <c r="B118">
        <v>7344</v>
      </c>
      <c r="C118">
        <v>7403</v>
      </c>
      <c r="D118">
        <v>7811</v>
      </c>
      <c r="E118">
        <v>5875</v>
      </c>
      <c r="F118">
        <v>6293</v>
      </c>
      <c r="G118">
        <v>5892</v>
      </c>
      <c r="H118" s="34">
        <v>6970</v>
      </c>
      <c r="I118" s="34">
        <v>7388</v>
      </c>
    </row>
    <row r="119" spans="1:9" x14ac:dyDescent="0.3">
      <c r="A119" s="7" t="s">
        <v>115</v>
      </c>
      <c r="B119">
        <v>3071</v>
      </c>
      <c r="C119">
        <v>3038</v>
      </c>
      <c r="D119">
        <v>3305</v>
      </c>
      <c r="E119">
        <v>2940</v>
      </c>
      <c r="F119">
        <v>3087</v>
      </c>
      <c r="G119">
        <v>3053</v>
      </c>
      <c r="H119" s="34">
        <v>3996</v>
      </c>
      <c r="I119" s="34">
        <v>4527</v>
      </c>
    </row>
    <row r="120" spans="1:9" x14ac:dyDescent="0.3">
      <c r="A120" s="7" t="s">
        <v>116</v>
      </c>
      <c r="B120">
        <v>609</v>
      </c>
      <c r="C120">
        <v>575</v>
      </c>
      <c r="D120">
        <v>577</v>
      </c>
      <c r="E120">
        <v>427</v>
      </c>
      <c r="F120">
        <v>432</v>
      </c>
      <c r="G120">
        <v>402</v>
      </c>
      <c r="H120">
        <v>490</v>
      </c>
      <c r="I120">
        <v>564</v>
      </c>
    </row>
    <row r="121" spans="1:9" x14ac:dyDescent="0.3">
      <c r="A121" s="36" t="s">
        <v>103</v>
      </c>
      <c r="B121" s="31">
        <f>B122+B123+B124</f>
        <v>3067</v>
      </c>
      <c r="C121" s="31">
        <v>3785</v>
      </c>
      <c r="D121" s="31">
        <v>4237</v>
      </c>
      <c r="E121" s="31">
        <v>5134</v>
      </c>
      <c r="F121" s="31">
        <v>6208</v>
      </c>
      <c r="G121" s="31">
        <v>6679</v>
      </c>
      <c r="H121" s="31">
        <v>8290</v>
      </c>
      <c r="I121" s="31">
        <v>7547</v>
      </c>
    </row>
    <row r="122" spans="1:9" x14ac:dyDescent="0.3">
      <c r="A122" s="7" t="s">
        <v>114</v>
      </c>
      <c r="B122">
        <v>2016</v>
      </c>
      <c r="C122">
        <v>2599</v>
      </c>
      <c r="D122">
        <v>2920</v>
      </c>
      <c r="E122">
        <v>3496</v>
      </c>
      <c r="F122">
        <v>4262</v>
      </c>
      <c r="G122">
        <v>4635</v>
      </c>
      <c r="H122" s="34">
        <v>5748</v>
      </c>
      <c r="I122" s="34">
        <v>5416</v>
      </c>
    </row>
    <row r="123" spans="1:9" x14ac:dyDescent="0.3">
      <c r="A123" s="7" t="s">
        <v>115</v>
      </c>
      <c r="B123">
        <v>925</v>
      </c>
      <c r="C123">
        <v>1055</v>
      </c>
      <c r="D123">
        <v>1188</v>
      </c>
      <c r="E123">
        <v>1508</v>
      </c>
      <c r="F123">
        <v>1808</v>
      </c>
      <c r="G123">
        <v>1896</v>
      </c>
      <c r="H123" s="34">
        <v>2347</v>
      </c>
      <c r="I123" s="34">
        <v>1938</v>
      </c>
    </row>
    <row r="124" spans="1:9" x14ac:dyDescent="0.3">
      <c r="A124" s="7" t="s">
        <v>116</v>
      </c>
      <c r="B124">
        <v>126</v>
      </c>
      <c r="C124">
        <v>131</v>
      </c>
      <c r="D124">
        <v>129</v>
      </c>
      <c r="E124">
        <v>130</v>
      </c>
      <c r="F124">
        <v>138</v>
      </c>
      <c r="G124">
        <v>148</v>
      </c>
      <c r="H124">
        <v>195</v>
      </c>
      <c r="I124">
        <v>193</v>
      </c>
    </row>
    <row r="125" spans="1:9" x14ac:dyDescent="0.3">
      <c r="A125" s="36" t="s">
        <v>107</v>
      </c>
      <c r="B125" s="31">
        <f>B126+B127+B128</f>
        <v>755</v>
      </c>
      <c r="C125" s="31">
        <v>869</v>
      </c>
      <c r="D125" s="31">
        <v>1014</v>
      </c>
      <c r="E125" s="31">
        <v>5166</v>
      </c>
      <c r="F125" s="31">
        <v>5254</v>
      </c>
      <c r="G125" s="31">
        <v>5028</v>
      </c>
      <c r="H125" s="31">
        <v>5343</v>
      </c>
      <c r="I125" s="31">
        <v>5955</v>
      </c>
    </row>
    <row r="126" spans="1:9" x14ac:dyDescent="0.3">
      <c r="A126" s="7" t="s">
        <v>114</v>
      </c>
      <c r="B126">
        <v>452</v>
      </c>
      <c r="C126">
        <v>570</v>
      </c>
      <c r="D126">
        <v>666</v>
      </c>
      <c r="E126">
        <v>3575</v>
      </c>
      <c r="F126">
        <v>3622</v>
      </c>
      <c r="G126">
        <v>3449</v>
      </c>
      <c r="H126" s="34">
        <v>3659</v>
      </c>
      <c r="I126" s="34">
        <v>4111</v>
      </c>
    </row>
    <row r="127" spans="1:9" x14ac:dyDescent="0.3">
      <c r="A127" s="7" t="s">
        <v>115</v>
      </c>
      <c r="B127">
        <v>230</v>
      </c>
      <c r="C127">
        <v>228</v>
      </c>
      <c r="D127">
        <v>275</v>
      </c>
      <c r="E127">
        <v>1347</v>
      </c>
      <c r="F127">
        <v>1395</v>
      </c>
      <c r="G127">
        <v>1365</v>
      </c>
      <c r="H127" s="34">
        <v>1494</v>
      </c>
      <c r="I127" s="34">
        <v>1610</v>
      </c>
    </row>
    <row r="128" spans="1:9" x14ac:dyDescent="0.3">
      <c r="A128" s="7" t="s">
        <v>116</v>
      </c>
      <c r="B128">
        <v>73</v>
      </c>
      <c r="C128">
        <v>71</v>
      </c>
      <c r="D128">
        <v>73</v>
      </c>
      <c r="E128">
        <v>244</v>
      </c>
      <c r="F128">
        <v>237</v>
      </c>
      <c r="G128">
        <v>214</v>
      </c>
      <c r="H128">
        <v>190</v>
      </c>
      <c r="I128">
        <v>234</v>
      </c>
    </row>
    <row r="129" spans="1:9" x14ac:dyDescent="0.3">
      <c r="A129" s="36" t="s">
        <v>108</v>
      </c>
      <c r="B129" s="31">
        <v>115</v>
      </c>
      <c r="C129" s="31">
        <v>73</v>
      </c>
      <c r="D129" s="31">
        <v>73</v>
      </c>
      <c r="E129" s="31">
        <v>88</v>
      </c>
      <c r="F129" s="31">
        <v>42</v>
      </c>
      <c r="G129" s="31">
        <v>30</v>
      </c>
      <c r="H129" s="31">
        <v>25</v>
      </c>
      <c r="I129" s="31">
        <v>102</v>
      </c>
    </row>
    <row r="130" spans="1:9" x14ac:dyDescent="0.3">
      <c r="A130" s="4" t="s">
        <v>104</v>
      </c>
      <c r="B130" s="29">
        <f>B113+B117+B121+B125+B129</f>
        <v>28701</v>
      </c>
      <c r="C130" s="29">
        <v>30507</v>
      </c>
      <c r="D130" s="29">
        <v>32233</v>
      </c>
      <c r="E130" s="29">
        <v>34485</v>
      </c>
      <c r="F130" s="29">
        <v>37218</v>
      </c>
      <c r="G130" s="29">
        <v>35568</v>
      </c>
      <c r="H130" s="29">
        <v>42293</v>
      </c>
      <c r="I130" s="29">
        <v>44436</v>
      </c>
    </row>
    <row r="131" spans="1:9" x14ac:dyDescent="0.3">
      <c r="A131" s="2" t="s">
        <v>105</v>
      </c>
      <c r="B131" s="28">
        <v>1982</v>
      </c>
      <c r="C131" s="28">
        <v>1955</v>
      </c>
      <c r="D131" s="28">
        <v>2042</v>
      </c>
      <c r="E131" s="28">
        <v>1886</v>
      </c>
      <c r="F131" s="28">
        <v>1906</v>
      </c>
      <c r="G131" s="28">
        <v>1846</v>
      </c>
      <c r="H131" s="28">
        <v>2205</v>
      </c>
      <c r="I131" s="28">
        <v>2346</v>
      </c>
    </row>
    <row r="132" spans="1:9" s="8" customFormat="1" x14ac:dyDescent="0.3">
      <c r="A132" s="2" t="s">
        <v>109</v>
      </c>
      <c r="B132" s="28">
        <v>-82</v>
      </c>
      <c r="C132" s="28">
        <v>-86</v>
      </c>
      <c r="D132" s="28">
        <v>75</v>
      </c>
      <c r="E132" s="28">
        <v>26</v>
      </c>
      <c r="F132" s="28">
        <v>-7</v>
      </c>
      <c r="G132" s="28">
        <v>-11</v>
      </c>
      <c r="H132" s="28">
        <v>40</v>
      </c>
      <c r="I132" s="28">
        <v>-72</v>
      </c>
    </row>
    <row r="133" spans="1:9" ht="15" thickBot="1" x14ac:dyDescent="0.35">
      <c r="A133" s="5" t="s">
        <v>106</v>
      </c>
      <c r="B133" s="30">
        <f>B130+B131+B132</f>
        <v>30601</v>
      </c>
      <c r="C133" s="30">
        <v>32376</v>
      </c>
      <c r="D133" s="30">
        <v>34350</v>
      </c>
      <c r="E133" s="30">
        <v>36397</v>
      </c>
      <c r="F133" s="30">
        <v>39117</v>
      </c>
      <c r="G133" s="30">
        <v>37403</v>
      </c>
      <c r="H133" s="30">
        <v>44538</v>
      </c>
      <c r="I133" s="30">
        <v>46710</v>
      </c>
    </row>
    <row r="134" spans="1:9" ht="15" thickTop="1" x14ac:dyDescent="0.3">
      <c r="A134" s="8" t="s">
        <v>112</v>
      </c>
      <c r="B134" s="35">
        <v>0</v>
      </c>
      <c r="C134" s="35">
        <v>0</v>
      </c>
      <c r="D134" s="35">
        <v>0</v>
      </c>
      <c r="E134" s="35">
        <v>0</v>
      </c>
      <c r="F134" s="35">
        <v>0</v>
      </c>
      <c r="G134" s="35">
        <v>0</v>
      </c>
      <c r="H134" s="35">
        <v>0</v>
      </c>
      <c r="I134" s="35">
        <v>0</v>
      </c>
    </row>
    <row r="135" spans="1:9" x14ac:dyDescent="0.3">
      <c r="A135" s="1" t="s">
        <v>111</v>
      </c>
    </row>
    <row r="136" spans="1:9" x14ac:dyDescent="0.3">
      <c r="A136" s="2" t="s">
        <v>101</v>
      </c>
      <c r="B136" s="28">
        <v>3645</v>
      </c>
      <c r="C136" s="28">
        <v>3763</v>
      </c>
      <c r="D136" s="28">
        <v>3875</v>
      </c>
      <c r="E136" s="28">
        <v>3600</v>
      </c>
      <c r="F136" s="28">
        <v>3925</v>
      </c>
      <c r="G136" s="28">
        <v>2899</v>
      </c>
      <c r="H136" s="28">
        <v>5089</v>
      </c>
      <c r="I136" s="28">
        <v>5114</v>
      </c>
    </row>
    <row r="137" spans="1:9" x14ac:dyDescent="0.3">
      <c r="A137" s="2" t="s">
        <v>102</v>
      </c>
      <c r="B137" s="28">
        <v>2342</v>
      </c>
      <c r="C137" s="28">
        <v>2615</v>
      </c>
      <c r="D137" s="28">
        <v>2263</v>
      </c>
      <c r="E137" s="28">
        <v>1587</v>
      </c>
      <c r="F137" s="28">
        <v>1995</v>
      </c>
      <c r="G137" s="28">
        <v>1541</v>
      </c>
      <c r="H137" s="28">
        <v>2435</v>
      </c>
      <c r="I137" s="28">
        <v>3293</v>
      </c>
    </row>
    <row r="138" spans="1:9" x14ac:dyDescent="0.3">
      <c r="A138" s="2" t="s">
        <v>103</v>
      </c>
      <c r="B138" s="28">
        <v>993</v>
      </c>
      <c r="C138" s="28">
        <v>1372</v>
      </c>
      <c r="D138" s="28">
        <v>1507</v>
      </c>
      <c r="E138" s="28">
        <v>1807</v>
      </c>
      <c r="F138" s="28">
        <v>2376</v>
      </c>
      <c r="G138" s="28">
        <v>2490</v>
      </c>
      <c r="H138" s="28">
        <v>3243</v>
      </c>
      <c r="I138" s="28">
        <v>2365</v>
      </c>
    </row>
    <row r="139" spans="1:9" x14ac:dyDescent="0.3">
      <c r="A139" s="2" t="s">
        <v>107</v>
      </c>
      <c r="B139" s="28">
        <v>100</v>
      </c>
      <c r="C139" s="28">
        <v>174</v>
      </c>
      <c r="D139" s="28">
        <v>224</v>
      </c>
      <c r="E139" s="28">
        <v>1189</v>
      </c>
      <c r="F139" s="28">
        <v>1323</v>
      </c>
      <c r="G139" s="28">
        <v>1184</v>
      </c>
      <c r="H139" s="28">
        <v>1530</v>
      </c>
      <c r="I139" s="28">
        <v>1896</v>
      </c>
    </row>
    <row r="140" spans="1:9" x14ac:dyDescent="0.3">
      <c r="A140" s="2" t="s">
        <v>108</v>
      </c>
      <c r="B140" s="28">
        <v>-2267</v>
      </c>
      <c r="C140" s="28">
        <v>-2596</v>
      </c>
      <c r="D140" s="28">
        <v>-2677</v>
      </c>
      <c r="E140" s="28">
        <v>-2658</v>
      </c>
      <c r="F140" s="28">
        <v>-3262</v>
      </c>
      <c r="G140" s="28">
        <v>-3468</v>
      </c>
      <c r="H140" s="28">
        <v>-3656</v>
      </c>
      <c r="I140" s="28">
        <v>-4262</v>
      </c>
    </row>
    <row r="141" spans="1:9" x14ac:dyDescent="0.3">
      <c r="A141" s="4" t="s">
        <v>104</v>
      </c>
      <c r="B141" s="29">
        <v>4813</v>
      </c>
      <c r="C141" s="29">
        <v>5328</v>
      </c>
      <c r="D141" s="29">
        <v>5192</v>
      </c>
      <c r="E141" s="29">
        <v>5525</v>
      </c>
      <c r="F141" s="29">
        <v>6357</v>
      </c>
      <c r="G141" s="29">
        <v>4646</v>
      </c>
      <c r="H141" s="29">
        <v>8641</v>
      </c>
      <c r="I141" s="29">
        <v>8406</v>
      </c>
    </row>
    <row r="142" spans="1:9" x14ac:dyDescent="0.3">
      <c r="A142" s="2" t="s">
        <v>105</v>
      </c>
      <c r="B142" s="28">
        <v>517</v>
      </c>
      <c r="C142" s="28">
        <v>487</v>
      </c>
      <c r="D142" s="28">
        <v>477</v>
      </c>
      <c r="E142" s="28">
        <v>310</v>
      </c>
      <c r="F142" s="28">
        <v>303</v>
      </c>
      <c r="G142" s="28">
        <v>297</v>
      </c>
      <c r="H142" s="28">
        <v>543</v>
      </c>
      <c r="I142" s="28">
        <v>669</v>
      </c>
    </row>
    <row r="143" spans="1:9" s="8" customFormat="1" x14ac:dyDescent="0.3">
      <c r="A143" s="2" t="s">
        <v>109</v>
      </c>
      <c r="B143" s="28">
        <v>-1097</v>
      </c>
      <c r="C143" s="28">
        <v>-1173</v>
      </c>
      <c r="D143" s="28">
        <v>-724</v>
      </c>
      <c r="E143" s="28">
        <v>-1456</v>
      </c>
      <c r="F143" s="28">
        <v>-1810</v>
      </c>
      <c r="G143" s="28">
        <v>-1967</v>
      </c>
      <c r="H143" s="28">
        <v>-2261</v>
      </c>
      <c r="I143" s="28">
        <v>-2219</v>
      </c>
    </row>
    <row r="144" spans="1:9" ht="15" thickBot="1" x14ac:dyDescent="0.35">
      <c r="A144" s="5" t="s">
        <v>113</v>
      </c>
      <c r="B144" s="30">
        <v>4233</v>
      </c>
      <c r="C144" s="30">
        <v>4642</v>
      </c>
      <c r="D144" s="30">
        <v>4945</v>
      </c>
      <c r="E144" s="30">
        <v>4379</v>
      </c>
      <c r="F144" s="30">
        <v>4850</v>
      </c>
      <c r="G144" s="30">
        <v>2976</v>
      </c>
      <c r="H144" s="30">
        <v>6923</v>
      </c>
      <c r="I144" s="30">
        <v>6856</v>
      </c>
    </row>
    <row r="145" spans="1:9" ht="15" thickTop="1" x14ac:dyDescent="0.3">
      <c r="A145" s="8" t="s">
        <v>112</v>
      </c>
      <c r="B145" s="35">
        <v>0</v>
      </c>
      <c r="C145" s="35">
        <v>0</v>
      </c>
      <c r="D145" s="35">
        <v>0</v>
      </c>
      <c r="E145" s="35">
        <v>0</v>
      </c>
      <c r="F145" s="35">
        <v>0</v>
      </c>
      <c r="G145" s="35">
        <v>0</v>
      </c>
      <c r="H145" s="35">
        <v>0</v>
      </c>
      <c r="I145" s="35">
        <v>0</v>
      </c>
    </row>
    <row r="146" spans="1:9" x14ac:dyDescent="0.3">
      <c r="A146" s="1" t="s">
        <v>118</v>
      </c>
    </row>
    <row r="147" spans="1:9" x14ac:dyDescent="0.3">
      <c r="A147" s="2" t="s">
        <v>101</v>
      </c>
      <c r="B147" s="28">
        <v>632</v>
      </c>
      <c r="C147" s="28">
        <v>742</v>
      </c>
      <c r="D147" s="28">
        <v>819</v>
      </c>
      <c r="E147" s="28">
        <v>848</v>
      </c>
      <c r="F147" s="28">
        <v>814</v>
      </c>
      <c r="G147" s="28">
        <v>645</v>
      </c>
      <c r="H147" s="28">
        <v>617</v>
      </c>
      <c r="I147" s="28">
        <v>639</v>
      </c>
    </row>
    <row r="148" spans="1:9" x14ac:dyDescent="0.3">
      <c r="A148" s="2" t="s">
        <v>102</v>
      </c>
      <c r="B148" s="28">
        <v>601</v>
      </c>
      <c r="C148" s="28">
        <v>748</v>
      </c>
      <c r="D148" s="28">
        <v>709</v>
      </c>
      <c r="E148" s="28">
        <v>849</v>
      </c>
      <c r="F148" s="28">
        <v>929</v>
      </c>
      <c r="G148" s="28">
        <v>885</v>
      </c>
      <c r="H148" s="28">
        <v>982</v>
      </c>
      <c r="I148" s="28">
        <v>920</v>
      </c>
    </row>
    <row r="149" spans="1:9" x14ac:dyDescent="0.3">
      <c r="A149" s="2" t="s">
        <v>103</v>
      </c>
      <c r="B149" s="28">
        <v>254</v>
      </c>
      <c r="C149" s="28">
        <v>234</v>
      </c>
      <c r="D149" s="28">
        <v>225</v>
      </c>
      <c r="E149" s="28">
        <v>256</v>
      </c>
      <c r="F149" s="28">
        <v>237</v>
      </c>
      <c r="G149" s="28">
        <v>214</v>
      </c>
      <c r="H149" s="28">
        <v>288</v>
      </c>
      <c r="I149" s="28">
        <v>303</v>
      </c>
    </row>
    <row r="150" spans="1:9" x14ac:dyDescent="0.3">
      <c r="A150" s="2" t="s">
        <v>119</v>
      </c>
      <c r="B150" s="28">
        <v>205</v>
      </c>
      <c r="C150" s="28">
        <v>223</v>
      </c>
      <c r="D150" s="28">
        <v>340</v>
      </c>
      <c r="E150" s="28">
        <v>339</v>
      </c>
      <c r="F150" s="28">
        <v>326</v>
      </c>
      <c r="G150" s="28">
        <v>296</v>
      </c>
      <c r="H150" s="28">
        <v>304</v>
      </c>
      <c r="I150" s="28">
        <v>274</v>
      </c>
    </row>
    <row r="151" spans="1:9" x14ac:dyDescent="0.3">
      <c r="A151" s="2" t="s">
        <v>108</v>
      </c>
      <c r="B151" s="28">
        <v>484</v>
      </c>
      <c r="C151" s="28">
        <v>511</v>
      </c>
      <c r="D151" s="28">
        <v>533</v>
      </c>
      <c r="E151" s="28">
        <v>597</v>
      </c>
      <c r="F151" s="28">
        <v>665</v>
      </c>
      <c r="G151" s="28">
        <v>830</v>
      </c>
      <c r="H151" s="28">
        <v>780</v>
      </c>
      <c r="I151" s="28">
        <v>789</v>
      </c>
    </row>
    <row r="152" spans="1:9" x14ac:dyDescent="0.3">
      <c r="A152" s="4" t="s">
        <v>120</v>
      </c>
      <c r="B152" s="29">
        <v>2176</v>
      </c>
      <c r="C152" s="29">
        <v>2458</v>
      </c>
      <c r="D152" s="29">
        <v>2626</v>
      </c>
      <c r="E152" s="29">
        <v>2889</v>
      </c>
      <c r="F152" s="29">
        <v>2971</v>
      </c>
      <c r="G152" s="29">
        <v>2870</v>
      </c>
      <c r="H152" s="29">
        <v>2971</v>
      </c>
      <c r="I152" s="29">
        <v>2925</v>
      </c>
    </row>
    <row r="153" spans="1:9" x14ac:dyDescent="0.3">
      <c r="A153" s="2" t="s">
        <v>105</v>
      </c>
      <c r="B153" s="28">
        <v>122</v>
      </c>
      <c r="C153" s="28">
        <v>125</v>
      </c>
      <c r="D153" s="28">
        <v>125</v>
      </c>
      <c r="E153" s="28">
        <v>115</v>
      </c>
      <c r="F153" s="28">
        <v>100</v>
      </c>
      <c r="G153" s="28">
        <v>80</v>
      </c>
      <c r="H153" s="28">
        <v>63</v>
      </c>
      <c r="I153" s="28">
        <v>49</v>
      </c>
    </row>
    <row r="154" spans="1:9" x14ac:dyDescent="0.3">
      <c r="A154" s="2" t="s">
        <v>109</v>
      </c>
      <c r="B154" s="28">
        <v>713</v>
      </c>
      <c r="C154" s="28">
        <v>937</v>
      </c>
      <c r="D154" s="28">
        <v>1238</v>
      </c>
      <c r="E154" s="28">
        <v>1450</v>
      </c>
      <c r="F154" s="28">
        <v>1673</v>
      </c>
      <c r="G154" s="28">
        <v>1916</v>
      </c>
      <c r="H154" s="28">
        <v>1870</v>
      </c>
      <c r="I154" s="28">
        <v>1817</v>
      </c>
    </row>
    <row r="155" spans="1:9" ht="15" thickBot="1" x14ac:dyDescent="0.35">
      <c r="A155" s="5" t="s">
        <v>121</v>
      </c>
      <c r="B155" s="30">
        <v>3011</v>
      </c>
      <c r="C155" s="30">
        <v>3520</v>
      </c>
      <c r="D155" s="30">
        <v>3989</v>
      </c>
      <c r="E155" s="30">
        <v>4454</v>
      </c>
      <c r="F155" s="30">
        <v>4744</v>
      </c>
      <c r="G155" s="30">
        <v>4866</v>
      </c>
      <c r="H155" s="30">
        <v>4904</v>
      </c>
      <c r="I155" s="30">
        <v>4791</v>
      </c>
    </row>
    <row r="156" spans="1:9" ht="15" thickTop="1" x14ac:dyDescent="0.3">
      <c r="A156" s="8" t="s">
        <v>112</v>
      </c>
      <c r="B156" s="35">
        <v>0</v>
      </c>
      <c r="C156" s="35">
        <v>0</v>
      </c>
      <c r="D156" s="35">
        <v>0</v>
      </c>
      <c r="E156" s="35">
        <v>0</v>
      </c>
      <c r="F156" s="35">
        <v>0</v>
      </c>
      <c r="G156" s="35">
        <v>0</v>
      </c>
      <c r="H156" s="35">
        <v>0</v>
      </c>
      <c r="I156" s="35">
        <v>0</v>
      </c>
    </row>
    <row r="157" spans="1:9" x14ac:dyDescent="0.3">
      <c r="A157" s="1" t="s">
        <v>123</v>
      </c>
    </row>
    <row r="158" spans="1:9" x14ac:dyDescent="0.3">
      <c r="A158" s="2" t="s">
        <v>101</v>
      </c>
      <c r="B158" s="28">
        <v>208</v>
      </c>
      <c r="C158" s="28">
        <v>242</v>
      </c>
      <c r="D158" s="28">
        <v>223</v>
      </c>
      <c r="E158" s="28">
        <v>196</v>
      </c>
      <c r="F158" s="28">
        <v>117</v>
      </c>
      <c r="G158" s="28">
        <v>110</v>
      </c>
      <c r="H158" s="28">
        <v>98</v>
      </c>
      <c r="I158" s="28">
        <v>146</v>
      </c>
    </row>
    <row r="159" spans="1:9" x14ac:dyDescent="0.3">
      <c r="A159" s="2" t="s">
        <v>102</v>
      </c>
      <c r="B159" s="28">
        <v>273</v>
      </c>
      <c r="C159" s="28">
        <v>234</v>
      </c>
      <c r="D159" s="28">
        <v>173</v>
      </c>
      <c r="E159" s="28">
        <v>240</v>
      </c>
      <c r="F159" s="28">
        <v>233</v>
      </c>
      <c r="G159" s="28">
        <v>139</v>
      </c>
      <c r="H159" s="28">
        <v>153</v>
      </c>
      <c r="I159" s="28">
        <v>197</v>
      </c>
    </row>
    <row r="160" spans="1:9" x14ac:dyDescent="0.3">
      <c r="A160" s="2" t="s">
        <v>103</v>
      </c>
      <c r="B160" s="28">
        <v>69</v>
      </c>
      <c r="C160" s="28">
        <v>44</v>
      </c>
      <c r="D160" s="28">
        <v>51</v>
      </c>
      <c r="E160" s="28">
        <v>76</v>
      </c>
      <c r="F160" s="28">
        <v>49</v>
      </c>
      <c r="G160" s="28">
        <v>28</v>
      </c>
      <c r="H160" s="28">
        <v>94</v>
      </c>
      <c r="I160" s="28">
        <v>78</v>
      </c>
    </row>
    <row r="161" spans="1:9" x14ac:dyDescent="0.3">
      <c r="A161" s="2" t="s">
        <v>119</v>
      </c>
      <c r="B161" s="28">
        <v>15</v>
      </c>
      <c r="C161" s="28">
        <v>62</v>
      </c>
      <c r="D161" s="28">
        <v>59</v>
      </c>
      <c r="E161" s="28">
        <v>49</v>
      </c>
      <c r="F161" s="28">
        <v>47</v>
      </c>
      <c r="G161" s="28">
        <v>41</v>
      </c>
      <c r="H161" s="28">
        <v>54</v>
      </c>
      <c r="I161" s="28">
        <v>56</v>
      </c>
    </row>
    <row r="162" spans="1:9" x14ac:dyDescent="0.3">
      <c r="A162" s="2" t="s">
        <v>108</v>
      </c>
      <c r="B162" s="28">
        <v>225</v>
      </c>
      <c r="C162" s="28">
        <v>258</v>
      </c>
      <c r="D162" s="28">
        <v>278</v>
      </c>
      <c r="E162" s="28">
        <v>286</v>
      </c>
      <c r="F162" s="28">
        <v>278</v>
      </c>
      <c r="G162" s="28">
        <v>438</v>
      </c>
      <c r="H162" s="28">
        <v>278</v>
      </c>
      <c r="I162" s="28">
        <v>222</v>
      </c>
    </row>
    <row r="163" spans="1:9" x14ac:dyDescent="0.3">
      <c r="A163" s="4" t="s">
        <v>120</v>
      </c>
      <c r="B163" s="29">
        <v>790</v>
      </c>
      <c r="C163" s="29">
        <v>840</v>
      </c>
      <c r="D163" s="29">
        <v>784</v>
      </c>
      <c r="E163" s="29">
        <v>847</v>
      </c>
      <c r="F163" s="29">
        <v>724</v>
      </c>
      <c r="G163" s="29">
        <v>756</v>
      </c>
      <c r="H163" s="29">
        <v>677</v>
      </c>
      <c r="I163" s="29">
        <v>699</v>
      </c>
    </row>
    <row r="164" spans="1:9" x14ac:dyDescent="0.3">
      <c r="A164" s="2" t="s">
        <v>105</v>
      </c>
      <c r="B164" s="28">
        <v>69</v>
      </c>
      <c r="C164" s="28">
        <v>39</v>
      </c>
      <c r="D164" s="28">
        <v>30</v>
      </c>
      <c r="E164" s="28">
        <v>22</v>
      </c>
      <c r="F164" s="28">
        <v>18</v>
      </c>
      <c r="G164" s="28">
        <v>12</v>
      </c>
      <c r="H164" s="28">
        <v>7</v>
      </c>
      <c r="I164" s="28">
        <v>9</v>
      </c>
    </row>
    <row r="165" spans="1:9" x14ac:dyDescent="0.3">
      <c r="A165" s="2" t="s">
        <v>109</v>
      </c>
      <c r="B165" s="28">
        <v>101</v>
      </c>
      <c r="C165" s="28">
        <v>254</v>
      </c>
      <c r="D165" s="28">
        <v>278</v>
      </c>
      <c r="E165" s="28">
        <v>159</v>
      </c>
      <c r="F165" s="28">
        <v>377</v>
      </c>
      <c r="G165" s="28">
        <v>318</v>
      </c>
      <c r="H165" s="43">
        <v>11</v>
      </c>
      <c r="I165" s="58">
        <v>50</v>
      </c>
    </row>
    <row r="166" spans="1:9" ht="15" thickBot="1" x14ac:dyDescent="0.35">
      <c r="A166" s="5" t="s">
        <v>124</v>
      </c>
      <c r="B166" s="30">
        <v>960</v>
      </c>
      <c r="C166" s="30">
        <v>1133</v>
      </c>
      <c r="D166" s="30">
        <v>1092</v>
      </c>
      <c r="E166" s="30">
        <v>1028</v>
      </c>
      <c r="F166" s="30">
        <v>1119</v>
      </c>
      <c r="G166" s="30">
        <v>1086</v>
      </c>
      <c r="H166" s="30">
        <v>695</v>
      </c>
      <c r="I166" s="30">
        <v>758</v>
      </c>
    </row>
    <row r="167" spans="1:9" ht="15" thickTop="1" x14ac:dyDescent="0.3">
      <c r="A167" s="8" t="s">
        <v>112</v>
      </c>
      <c r="B167" s="46">
        <v>0</v>
      </c>
      <c r="C167" s="46">
        <v>0</v>
      </c>
      <c r="D167" s="46">
        <v>0</v>
      </c>
      <c r="E167" s="46">
        <v>0</v>
      </c>
      <c r="F167" s="46">
        <v>0</v>
      </c>
      <c r="G167" s="46">
        <v>0</v>
      </c>
      <c r="H167" s="46">
        <v>0</v>
      </c>
      <c r="I167" s="59">
        <v>0</v>
      </c>
    </row>
    <row r="168" spans="1:9" x14ac:dyDescent="0.3">
      <c r="A168" s="1" t="s">
        <v>125</v>
      </c>
    </row>
    <row r="169" spans="1:9" x14ac:dyDescent="0.3">
      <c r="A169" s="2" t="s">
        <v>101</v>
      </c>
      <c r="B169" s="28">
        <v>121</v>
      </c>
      <c r="C169" s="28">
        <v>133</v>
      </c>
      <c r="D169" s="28">
        <v>140</v>
      </c>
      <c r="E169" s="28">
        <v>160</v>
      </c>
      <c r="F169" s="28">
        <v>149</v>
      </c>
      <c r="G169" s="28">
        <v>148</v>
      </c>
      <c r="H169" s="28">
        <v>130</v>
      </c>
      <c r="I169" s="28">
        <v>124</v>
      </c>
    </row>
    <row r="170" spans="1:9" x14ac:dyDescent="0.3">
      <c r="A170" s="2" t="s">
        <v>102</v>
      </c>
      <c r="B170" s="28">
        <v>114</v>
      </c>
      <c r="C170" s="28">
        <v>85</v>
      </c>
      <c r="D170" s="28">
        <v>106</v>
      </c>
      <c r="E170" s="28">
        <v>116</v>
      </c>
      <c r="F170" s="28">
        <v>111</v>
      </c>
      <c r="G170" s="28">
        <v>132</v>
      </c>
      <c r="H170" s="28">
        <v>136</v>
      </c>
      <c r="I170" s="28">
        <v>134</v>
      </c>
    </row>
    <row r="171" spans="1:9" x14ac:dyDescent="0.3">
      <c r="A171" s="2" t="s">
        <v>103</v>
      </c>
      <c r="B171" s="28">
        <v>46</v>
      </c>
      <c r="C171" s="28">
        <v>48</v>
      </c>
      <c r="D171" s="28">
        <v>54</v>
      </c>
      <c r="E171" s="28">
        <v>56</v>
      </c>
      <c r="F171" s="28">
        <v>50</v>
      </c>
      <c r="G171" s="28">
        <v>44</v>
      </c>
      <c r="H171" s="28">
        <v>46</v>
      </c>
      <c r="I171" s="28">
        <v>41</v>
      </c>
    </row>
    <row r="172" spans="1:9" x14ac:dyDescent="0.3">
      <c r="A172" s="2" t="s">
        <v>107</v>
      </c>
      <c r="B172" s="28">
        <v>22</v>
      </c>
      <c r="C172" s="28">
        <v>42</v>
      </c>
      <c r="D172" s="28">
        <v>54</v>
      </c>
      <c r="E172" s="28">
        <v>55</v>
      </c>
      <c r="F172" s="28">
        <v>53</v>
      </c>
      <c r="G172" s="28">
        <v>46</v>
      </c>
      <c r="H172" s="28">
        <v>43</v>
      </c>
      <c r="I172" s="28">
        <v>42</v>
      </c>
    </row>
    <row r="173" spans="1:9" x14ac:dyDescent="0.3">
      <c r="A173" s="2" t="s">
        <v>108</v>
      </c>
      <c r="B173" s="28">
        <v>210</v>
      </c>
      <c r="C173" s="28">
        <v>230</v>
      </c>
      <c r="D173" s="28">
        <v>233</v>
      </c>
      <c r="E173" s="28">
        <v>217</v>
      </c>
      <c r="F173" s="28">
        <v>195</v>
      </c>
      <c r="G173" s="28">
        <v>214</v>
      </c>
      <c r="H173" s="28">
        <v>222</v>
      </c>
      <c r="I173" s="28">
        <v>220</v>
      </c>
    </row>
    <row r="174" spans="1:9" x14ac:dyDescent="0.3">
      <c r="A174" s="4" t="s">
        <v>120</v>
      </c>
      <c r="B174" s="29">
        <v>513</v>
      </c>
      <c r="C174" s="29">
        <v>538</v>
      </c>
      <c r="D174" s="29">
        <v>587</v>
      </c>
      <c r="E174" s="29">
        <v>604</v>
      </c>
      <c r="F174" s="29">
        <v>558</v>
      </c>
      <c r="G174" s="29">
        <v>584</v>
      </c>
      <c r="H174" s="29">
        <v>577</v>
      </c>
      <c r="I174" s="29">
        <v>561</v>
      </c>
    </row>
    <row r="175" spans="1:9" x14ac:dyDescent="0.3">
      <c r="A175" s="2" t="s">
        <v>105</v>
      </c>
      <c r="B175" s="28">
        <v>18</v>
      </c>
      <c r="C175" s="28">
        <v>27</v>
      </c>
      <c r="D175" s="28">
        <v>28</v>
      </c>
      <c r="E175" s="28">
        <v>33</v>
      </c>
      <c r="F175" s="28">
        <v>31</v>
      </c>
      <c r="G175" s="28">
        <v>25</v>
      </c>
      <c r="H175" s="28">
        <v>26</v>
      </c>
      <c r="I175" s="28">
        <v>22</v>
      </c>
    </row>
    <row r="176" spans="1:9" x14ac:dyDescent="0.3">
      <c r="A176" s="2" t="s">
        <v>109</v>
      </c>
      <c r="B176" s="28">
        <v>75</v>
      </c>
      <c r="C176" s="28">
        <v>84</v>
      </c>
      <c r="D176" s="28">
        <v>91</v>
      </c>
      <c r="E176" s="28">
        <v>110</v>
      </c>
      <c r="F176" s="28">
        <v>116</v>
      </c>
      <c r="G176" s="28">
        <v>112</v>
      </c>
      <c r="H176" s="28">
        <v>141</v>
      </c>
      <c r="I176" s="28">
        <v>134</v>
      </c>
    </row>
    <row r="177" spans="1:9" ht="15" thickBot="1" x14ac:dyDescent="0.35">
      <c r="A177" s="5" t="s">
        <v>126</v>
      </c>
      <c r="B177" s="30">
        <v>606</v>
      </c>
      <c r="C177" s="30">
        <v>649</v>
      </c>
      <c r="D177" s="30">
        <v>706</v>
      </c>
      <c r="E177" s="30">
        <v>747</v>
      </c>
      <c r="F177" s="30">
        <v>705</v>
      </c>
      <c r="G177" s="30">
        <v>721</v>
      </c>
      <c r="H177" s="30">
        <v>744</v>
      </c>
      <c r="I177" s="30">
        <v>717</v>
      </c>
    </row>
    <row r="178" spans="1:9" ht="15" thickTop="1" x14ac:dyDescent="0.3">
      <c r="A178" s="8" t="s">
        <v>112</v>
      </c>
      <c r="B178" s="35">
        <v>0</v>
      </c>
      <c r="C178" s="35">
        <v>0</v>
      </c>
      <c r="D178" s="35">
        <v>0</v>
      </c>
      <c r="E178" s="35">
        <v>0</v>
      </c>
      <c r="F178" s="35">
        <v>0</v>
      </c>
      <c r="G178" s="35">
        <v>0</v>
      </c>
      <c r="H178" s="35">
        <v>0</v>
      </c>
      <c r="I178" s="35">
        <v>0</v>
      </c>
    </row>
    <row r="179" spans="1:9" x14ac:dyDescent="0.3">
      <c r="A179" s="37" t="s">
        <v>127</v>
      </c>
      <c r="B179" s="37"/>
      <c r="C179" s="37"/>
      <c r="D179" s="37"/>
      <c r="E179" s="37"/>
      <c r="F179" s="37"/>
      <c r="G179" s="37"/>
      <c r="H179" s="37"/>
      <c r="I179" s="37"/>
    </row>
    <row r="180" spans="1:9" x14ac:dyDescent="0.3">
      <c r="A180" s="42" t="s">
        <v>128</v>
      </c>
    </row>
    <row r="181" spans="1:9" x14ac:dyDescent="0.3">
      <c r="A181" s="47" t="s">
        <v>101</v>
      </c>
      <c r="B181" s="48">
        <v>0</v>
      </c>
      <c r="C181" s="48">
        <v>7.0000000000000007E-2</v>
      </c>
      <c r="D181" s="48">
        <v>0.03</v>
      </c>
      <c r="E181" s="48">
        <v>0.02</v>
      </c>
      <c r="F181" s="48">
        <v>7.0000000000000007E-2</v>
      </c>
      <c r="G181" s="48">
        <v>0.09</v>
      </c>
      <c r="H181" s="48">
        <v>0.19</v>
      </c>
      <c r="I181" s="48">
        <v>7.0000000000000007E-2</v>
      </c>
    </row>
    <row r="182" spans="1:9" x14ac:dyDescent="0.3">
      <c r="A182" s="49" t="s">
        <v>114</v>
      </c>
      <c r="B182" s="50">
        <v>0</v>
      </c>
      <c r="C182" s="50">
        <v>9.3228309428638606E-2</v>
      </c>
      <c r="D182" s="50">
        <v>4.1402301322722872E-2</v>
      </c>
      <c r="E182" s="50">
        <v>-3.7381247418422137E-2</v>
      </c>
      <c r="F182" s="50">
        <v>7.7558463848959452E-2</v>
      </c>
      <c r="G182" s="50">
        <v>-7.1279243404678949E-2</v>
      </c>
      <c r="H182" s="50">
        <v>0.24815092721620752</v>
      </c>
      <c r="I182" s="50">
        <v>0.05</v>
      </c>
    </row>
    <row r="183" spans="1:9" x14ac:dyDescent="0.3">
      <c r="A183" s="49" t="s">
        <v>115</v>
      </c>
      <c r="B183" s="50">
        <v>0</v>
      </c>
      <c r="C183" s="50">
        <v>7.6190476190476197E-2</v>
      </c>
      <c r="D183" s="50">
        <v>2.9498525073746312E-2</v>
      </c>
      <c r="E183" s="50">
        <v>1.0642652476463364E-2</v>
      </c>
      <c r="F183" s="50">
        <v>6.5208586472255969E-2</v>
      </c>
      <c r="G183" s="50">
        <v>-0.11806083650190113</v>
      </c>
      <c r="H183" s="50">
        <v>8.3854278939426596E-2</v>
      </c>
      <c r="I183" s="50">
        <v>0.09</v>
      </c>
    </row>
    <row r="184" spans="1:9" x14ac:dyDescent="0.3">
      <c r="A184" s="49" t="s">
        <v>116</v>
      </c>
      <c r="B184" s="50">
        <v>0</v>
      </c>
      <c r="C184" s="50">
        <v>-0.12742718446601942</v>
      </c>
      <c r="D184" s="50">
        <v>-0.10152990264255911</v>
      </c>
      <c r="E184" s="50">
        <v>-7.8947368421052627E-2</v>
      </c>
      <c r="F184" s="50">
        <v>3.3613445378151263E-3</v>
      </c>
      <c r="G184" s="50">
        <v>-0.135678391959799</v>
      </c>
      <c r="H184" s="50">
        <v>-1.7441860465116279E-2</v>
      </c>
      <c r="I184" s="50">
        <v>0.25</v>
      </c>
    </row>
    <row r="185" spans="1:9" x14ac:dyDescent="0.3">
      <c r="A185" s="47" t="s">
        <v>102</v>
      </c>
      <c r="B185" s="48">
        <v>0</v>
      </c>
      <c r="C185" s="48">
        <v>-7.2568940493468795E-4</v>
      </c>
      <c r="D185" s="48">
        <v>6.1456063907044299E-2</v>
      </c>
      <c r="E185" s="48">
        <v>-0.20961258872829899</v>
      </c>
      <c r="F185" s="48">
        <v>6.1674962129409219E-2</v>
      </c>
      <c r="G185" s="48">
        <v>-4.7390949857317573E-2</v>
      </c>
      <c r="H185" s="48">
        <v>0.22563389322777361</v>
      </c>
      <c r="I185" s="48">
        <v>0.12</v>
      </c>
    </row>
    <row r="186" spans="1:9" x14ac:dyDescent="0.3">
      <c r="A186" s="49" t="s">
        <v>114</v>
      </c>
      <c r="B186" s="50">
        <v>0</v>
      </c>
      <c r="C186" s="50">
        <v>8.0337690631808283E-3</v>
      </c>
      <c r="D186" s="50">
        <v>5.5112792111306229E-2</v>
      </c>
      <c r="E186" s="50">
        <v>-0.2478555882729484</v>
      </c>
      <c r="F186" s="50">
        <v>7.114893617021277E-2</v>
      </c>
      <c r="G186" s="50">
        <v>-6.3721595423486418E-2</v>
      </c>
      <c r="H186" s="50">
        <v>0.18295994568906992</v>
      </c>
      <c r="I186" s="50">
        <v>0.09</v>
      </c>
    </row>
    <row r="187" spans="1:9" x14ac:dyDescent="0.3">
      <c r="A187" s="49" t="s">
        <v>115</v>
      </c>
      <c r="B187" s="50">
        <v>0</v>
      </c>
      <c r="C187" s="50">
        <v>-1.0745685444480626E-2</v>
      </c>
      <c r="D187" s="50">
        <v>8.7886767610269909E-2</v>
      </c>
      <c r="E187" s="50">
        <v>-0.11043872919818457</v>
      </c>
      <c r="F187" s="50">
        <v>0.05</v>
      </c>
      <c r="G187" s="50">
        <v>-1.101392938127632E-2</v>
      </c>
      <c r="H187" s="50">
        <v>0.30887651490337376</v>
      </c>
      <c r="I187" s="50">
        <v>0.16</v>
      </c>
    </row>
    <row r="188" spans="1:9" x14ac:dyDescent="0.3">
      <c r="A188" s="49" t="s">
        <v>116</v>
      </c>
      <c r="B188" s="50">
        <v>0</v>
      </c>
      <c r="C188" s="50">
        <v>-0.12742718446601942</v>
      </c>
      <c r="D188" s="50">
        <v>-0.10152990264255911</v>
      </c>
      <c r="E188" s="50">
        <v>-7.8947368421052627E-2</v>
      </c>
      <c r="F188" s="50">
        <v>3.3613445378151263E-3</v>
      </c>
      <c r="G188" s="50">
        <v>-0.135678391959799</v>
      </c>
      <c r="H188" s="50">
        <v>0.21890547263681592</v>
      </c>
      <c r="I188" s="50">
        <v>0.17</v>
      </c>
    </row>
    <row r="189" spans="1:9" x14ac:dyDescent="0.3">
      <c r="A189" s="47" t="s">
        <v>103</v>
      </c>
      <c r="B189" s="48">
        <v>0</v>
      </c>
      <c r="C189" s="48">
        <v>0.23410498858819692</v>
      </c>
      <c r="D189" s="48">
        <v>0.11941875825627477</v>
      </c>
      <c r="E189" s="48">
        <v>0.21170639603493038</v>
      </c>
      <c r="F189" s="48">
        <v>0.20919361121932217</v>
      </c>
      <c r="G189" s="48">
        <v>7.5869845360824736E-2</v>
      </c>
      <c r="H189" s="48">
        <v>0.24120377301991316</v>
      </c>
      <c r="I189" s="48">
        <v>-0.13</v>
      </c>
    </row>
    <row r="190" spans="1:9" x14ac:dyDescent="0.3">
      <c r="A190" s="49" t="s">
        <v>114</v>
      </c>
      <c r="B190" s="50">
        <v>0</v>
      </c>
      <c r="C190" s="50">
        <v>-0.10993150684931507</v>
      </c>
      <c r="D190" s="50">
        <v>0.12350904193920739</v>
      </c>
      <c r="E190" s="50">
        <v>0.19726027397260273</v>
      </c>
      <c r="F190" s="50">
        <v>0.21910755148741418</v>
      </c>
      <c r="G190" s="50">
        <v>8.7517597372125763E-2</v>
      </c>
      <c r="H190" s="50">
        <v>0.24012944983818771</v>
      </c>
      <c r="I190" s="50">
        <v>-0.1</v>
      </c>
    </row>
    <row r="191" spans="1:9" x14ac:dyDescent="0.3">
      <c r="A191" s="49" t="s">
        <v>115</v>
      </c>
      <c r="B191" s="50">
        <v>0</v>
      </c>
      <c r="C191" s="50">
        <v>-0.11195286195286196</v>
      </c>
      <c r="D191" s="50">
        <v>0.12606635071090047</v>
      </c>
      <c r="E191" s="50">
        <v>0.26936026936026936</v>
      </c>
      <c r="F191" s="50">
        <v>0.19893899204244031</v>
      </c>
      <c r="G191" s="50">
        <v>4.8672566371681415E-2</v>
      </c>
      <c r="H191" s="50">
        <v>0.2378691983122363</v>
      </c>
      <c r="I191" s="50">
        <v>-0.21</v>
      </c>
    </row>
    <row r="192" spans="1:9" x14ac:dyDescent="0.3">
      <c r="A192" s="49" t="s">
        <v>116</v>
      </c>
      <c r="B192" s="50">
        <v>0</v>
      </c>
      <c r="C192" s="50">
        <v>1.5503875968992248E-2</v>
      </c>
      <c r="D192" s="50">
        <v>-1.5267175572519083E-2</v>
      </c>
      <c r="E192" s="50">
        <v>7.7519379844961239E-3</v>
      </c>
      <c r="F192" s="50">
        <v>6.1538461538461542E-2</v>
      </c>
      <c r="G192" s="50">
        <v>7.2463768115942032E-2</v>
      </c>
      <c r="H192" s="50">
        <v>0.31756756756756754</v>
      </c>
      <c r="I192" s="50">
        <v>-0.06</v>
      </c>
    </row>
    <row r="193" spans="1:9" x14ac:dyDescent="0.3">
      <c r="A193" s="47" t="s">
        <v>107</v>
      </c>
      <c r="B193" s="48">
        <v>0</v>
      </c>
      <c r="C193" s="48">
        <v>0.15099337748344371</v>
      </c>
      <c r="D193" s="48">
        <v>0.16685845799769849</v>
      </c>
      <c r="E193" s="48">
        <v>4.0946745562130173</v>
      </c>
      <c r="F193" s="48">
        <v>1.7034456058846303E-2</v>
      </c>
      <c r="G193" s="48">
        <v>-4.3014845831747243E-2</v>
      </c>
      <c r="H193" s="48">
        <v>6.2649164677804292E-2</v>
      </c>
      <c r="I193" s="48">
        <v>0.16</v>
      </c>
    </row>
    <row r="194" spans="1:9" x14ac:dyDescent="0.3">
      <c r="A194" s="49" t="s">
        <v>114</v>
      </c>
      <c r="B194" s="50">
        <v>0</v>
      </c>
      <c r="C194" s="50">
        <v>0.26106194690265488</v>
      </c>
      <c r="D194" s="50">
        <v>0.16842105263157894</v>
      </c>
      <c r="E194" s="50">
        <v>4.3678678678678677</v>
      </c>
      <c r="F194" s="50">
        <v>1.3146853146853148E-2</v>
      </c>
      <c r="G194" s="50">
        <v>-4.7763666482606291E-2</v>
      </c>
      <c r="H194" s="50">
        <v>6.0887213685126125E-2</v>
      </c>
      <c r="I194" s="50">
        <v>0.17</v>
      </c>
    </row>
    <row r="195" spans="1:9" x14ac:dyDescent="0.3">
      <c r="A195" s="49" t="s">
        <v>115</v>
      </c>
      <c r="B195" s="50">
        <v>0</v>
      </c>
      <c r="C195" s="50">
        <v>-8.6956521739130436E-3</v>
      </c>
      <c r="D195" s="50">
        <v>0.20614035087719298</v>
      </c>
      <c r="E195" s="50">
        <v>3.898181818181818</v>
      </c>
      <c r="F195" s="50">
        <v>3.5634743875278395E-2</v>
      </c>
      <c r="G195" s="50">
        <v>-2.1505376344086023E-2</v>
      </c>
      <c r="H195" s="50">
        <v>9.4505494505494503E-2</v>
      </c>
      <c r="I195" s="50">
        <v>0.12</v>
      </c>
    </row>
    <row r="196" spans="1:9" x14ac:dyDescent="0.3">
      <c r="A196" s="49" t="s">
        <v>116</v>
      </c>
      <c r="B196" s="50">
        <v>0</v>
      </c>
      <c r="C196" s="50">
        <v>-2.7397260273972601E-2</v>
      </c>
      <c r="D196" s="50">
        <v>2.8169014084507043E-2</v>
      </c>
      <c r="E196" s="50">
        <v>2.3424657534246576</v>
      </c>
      <c r="F196" s="50">
        <v>-2.8688524590163935E-2</v>
      </c>
      <c r="G196" s="50">
        <v>-9.7046413502109699E-2</v>
      </c>
      <c r="H196" s="50">
        <v>-0.11214953271028037</v>
      </c>
      <c r="I196" s="50">
        <v>0.28000000000000003</v>
      </c>
    </row>
    <row r="197" spans="1:9" x14ac:dyDescent="0.3">
      <c r="A197" s="47" t="s">
        <v>108</v>
      </c>
      <c r="B197" s="48">
        <v>0</v>
      </c>
      <c r="C197" s="48">
        <v>-0.36521739130434783</v>
      </c>
      <c r="D197" s="48">
        <v>0</v>
      </c>
      <c r="E197" s="48">
        <v>0.20547945205479451</v>
      </c>
      <c r="F197" s="48">
        <v>-0.52272727272727271</v>
      </c>
      <c r="G197" s="48">
        <v>-0.2857142857142857</v>
      </c>
      <c r="H197" s="48">
        <v>-0.16666666666666666</v>
      </c>
      <c r="I197" s="48">
        <v>3.02</v>
      </c>
    </row>
    <row r="198" spans="1:9" x14ac:dyDescent="0.3">
      <c r="A198" s="51" t="s">
        <v>104</v>
      </c>
      <c r="B198" s="52">
        <v>0</v>
      </c>
      <c r="C198" s="52">
        <v>6.2924636772237905E-2</v>
      </c>
      <c r="D198" s="52">
        <v>5.6577179008096501E-2</v>
      </c>
      <c r="E198" s="52">
        <v>6.9866286104303038E-2</v>
      </c>
      <c r="F198" s="52">
        <v>7.9251848629839056E-2</v>
      </c>
      <c r="G198" s="52">
        <v>7.9251848629839056E-2</v>
      </c>
      <c r="H198" s="52">
        <v>-4.4333387070772209E-2</v>
      </c>
      <c r="I198" s="52">
        <v>0.06</v>
      </c>
    </row>
    <row r="199" spans="1:9" x14ac:dyDescent="0.3">
      <c r="A199" s="47" t="s">
        <v>105</v>
      </c>
      <c r="B199" s="48">
        <v>0</v>
      </c>
      <c r="C199" s="48">
        <v>-1.3622603430877902E-2</v>
      </c>
      <c r="D199" s="48">
        <v>4.4501278772378514E-2</v>
      </c>
      <c r="E199" s="48">
        <v>-7.6395690499510283E-2</v>
      </c>
      <c r="F199" s="48">
        <v>1.0604453870625663E-2</v>
      </c>
      <c r="G199" s="48">
        <v>-3.1479538300104928E-2</v>
      </c>
      <c r="H199" s="48">
        <v>0.19447453954496208</v>
      </c>
      <c r="I199" s="48">
        <v>7.0000000000000007E-2</v>
      </c>
    </row>
    <row r="200" spans="1:9" x14ac:dyDescent="0.3">
      <c r="A200" s="60" t="s">
        <v>114</v>
      </c>
      <c r="B200" s="57">
        <v>0</v>
      </c>
      <c r="C200" s="56">
        <v>0</v>
      </c>
      <c r="D200" s="56">
        <v>0</v>
      </c>
      <c r="E200" s="56">
        <v>0</v>
      </c>
      <c r="F200" s="56">
        <v>0</v>
      </c>
      <c r="G200" s="56">
        <v>-9.7000000000000003E-3</v>
      </c>
      <c r="H200" s="56">
        <v>0.20949999999999999</v>
      </c>
      <c r="I200" s="57">
        <v>0.06</v>
      </c>
    </row>
    <row r="201" spans="1:9" x14ac:dyDescent="0.3">
      <c r="A201" s="49" t="s">
        <v>115</v>
      </c>
      <c r="B201" s="50">
        <v>0</v>
      </c>
      <c r="C201" s="50">
        <v>0</v>
      </c>
      <c r="D201" s="50">
        <v>0</v>
      </c>
      <c r="E201" s="50">
        <v>0</v>
      </c>
      <c r="F201" s="50">
        <v>0</v>
      </c>
      <c r="G201" s="50">
        <v>-0.246</v>
      </c>
      <c r="H201" s="50">
        <v>0.16900000000000001</v>
      </c>
      <c r="I201" s="50">
        <v>-0.03</v>
      </c>
    </row>
    <row r="202" spans="1:9" x14ac:dyDescent="0.3">
      <c r="A202" s="49" t="s">
        <v>116</v>
      </c>
      <c r="B202" s="50">
        <v>0</v>
      </c>
      <c r="C202" s="50">
        <v>0</v>
      </c>
      <c r="D202" s="50">
        <v>0</v>
      </c>
      <c r="E202" s="50">
        <v>0</v>
      </c>
      <c r="F202" s="50">
        <v>0</v>
      </c>
      <c r="G202" s="50">
        <v>4.2000000000000003E-2</v>
      </c>
      <c r="H202" s="50">
        <v>0.16</v>
      </c>
      <c r="I202" s="50">
        <v>-0.16</v>
      </c>
    </row>
    <row r="203" spans="1:9" x14ac:dyDescent="0.3">
      <c r="A203" s="49" t="s">
        <v>122</v>
      </c>
      <c r="B203" s="50">
        <v>0</v>
      </c>
      <c r="C203" s="50">
        <v>0</v>
      </c>
      <c r="D203" s="50">
        <v>0</v>
      </c>
      <c r="E203" s="50">
        <v>0</v>
      </c>
      <c r="F203" s="50">
        <v>0</v>
      </c>
      <c r="G203" s="50">
        <v>-0.151</v>
      </c>
      <c r="H203" s="50">
        <v>-4.3999999999999997E-2</v>
      </c>
      <c r="I203" s="50">
        <v>0.42</v>
      </c>
    </row>
    <row r="204" spans="1:9" x14ac:dyDescent="0.3">
      <c r="A204" s="53" t="s">
        <v>109</v>
      </c>
      <c r="B204" s="50">
        <v>0</v>
      </c>
      <c r="C204" s="50">
        <v>4.878048780487805E-2</v>
      </c>
      <c r="D204" s="50">
        <v>-1.8720930232558139</v>
      </c>
      <c r="E204" s="50">
        <v>-0.65333333333333332</v>
      </c>
      <c r="F204" s="50">
        <v>-1.2692307692307692</v>
      </c>
      <c r="G204" s="50">
        <v>0.57099999999999995</v>
      </c>
      <c r="H204" s="50">
        <v>-4.6363636363636367</v>
      </c>
      <c r="I204" s="50">
        <v>0</v>
      </c>
    </row>
    <row r="205" spans="1:9" ht="15" thickBot="1" x14ac:dyDescent="0.35">
      <c r="A205" s="54" t="s">
        <v>106</v>
      </c>
      <c r="B205" s="55">
        <v>0</v>
      </c>
      <c r="C205" s="55">
        <v>5.8004640371229696E-2</v>
      </c>
      <c r="D205" s="55">
        <v>6.0971089696071165E-2</v>
      </c>
      <c r="E205" s="55">
        <v>5.9592430858806403E-2</v>
      </c>
      <c r="F205" s="55">
        <v>7.4731433909388134E-2</v>
      </c>
      <c r="G205" s="55">
        <v>-4.3817266150267146E-2</v>
      </c>
      <c r="H205" s="55">
        <v>0.1907600994572628</v>
      </c>
      <c r="I205" s="55">
        <v>0.06</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09"/>
  <sheetViews>
    <sheetView tabSelected="1" zoomScale="93" workbookViewId="0">
      <selection activeCell="E68" sqref="E68"/>
    </sheetView>
  </sheetViews>
  <sheetFormatPr defaultRowHeight="14.4" x14ac:dyDescent="0.3"/>
  <cols>
    <col min="1" max="1" width="48.77734375" customWidth="1"/>
    <col min="2" max="9" width="11.77734375" customWidth="1"/>
    <col min="10" max="10" width="48.33203125" customWidth="1"/>
    <col min="11" max="15" width="11.77734375" customWidth="1"/>
  </cols>
  <sheetData>
    <row r="1" spans="1:15" ht="60" customHeight="1" x14ac:dyDescent="0.3">
      <c r="A1" s="9" t="s">
        <v>117</v>
      </c>
      <c r="B1" s="10">
        <f t="shared" ref="B1:G1" si="0">+C1-1</f>
        <v>2015</v>
      </c>
      <c r="C1" s="10">
        <f t="shared" si="0"/>
        <v>2016</v>
      </c>
      <c r="D1" s="10">
        <f t="shared" si="0"/>
        <v>2017</v>
      </c>
      <c r="E1" s="10">
        <f t="shared" si="0"/>
        <v>2018</v>
      </c>
      <c r="F1" s="10">
        <f t="shared" si="0"/>
        <v>2019</v>
      </c>
      <c r="G1" s="10">
        <f t="shared" si="0"/>
        <v>2020</v>
      </c>
      <c r="H1" s="10">
        <f>+I1-1</f>
        <v>2021</v>
      </c>
      <c r="I1" s="10">
        <v>2022</v>
      </c>
      <c r="J1" s="64" t="s">
        <v>150</v>
      </c>
      <c r="K1" s="17">
        <f>+I1+1</f>
        <v>2023</v>
      </c>
      <c r="L1" s="17">
        <f t="shared" ref="L1:O1" si="1">+K1+1</f>
        <v>2024</v>
      </c>
      <c r="M1" s="17">
        <f t="shared" si="1"/>
        <v>2025</v>
      </c>
      <c r="N1" s="17">
        <f t="shared" si="1"/>
        <v>2026</v>
      </c>
      <c r="O1" s="17">
        <f t="shared" si="1"/>
        <v>2027</v>
      </c>
    </row>
    <row r="2" spans="1:15" x14ac:dyDescent="0.3">
      <c r="A2" s="18" t="s">
        <v>129</v>
      </c>
      <c r="B2" s="18"/>
      <c r="C2" s="18"/>
      <c r="D2" s="18"/>
      <c r="E2" s="18"/>
      <c r="F2" s="18"/>
      <c r="G2" s="18"/>
      <c r="H2" s="18"/>
      <c r="I2" s="18"/>
      <c r="J2" s="17"/>
      <c r="K2" s="17"/>
      <c r="L2" s="17"/>
      <c r="M2" s="17"/>
      <c r="N2" s="17"/>
      <c r="O2" s="17"/>
    </row>
    <row r="3" spans="1:15" x14ac:dyDescent="0.3">
      <c r="A3" s="19" t="s">
        <v>140</v>
      </c>
      <c r="B3" s="61">
        <f>B6+B10+B14+B19+B23+B27+B32+B36+B40+B45+B49+B53+B57+B61+B65</f>
        <v>30601</v>
      </c>
      <c r="C3" s="61">
        <f>C6+C10+C14+C19+C23+C27+C32+C36+C40+C45+C49+C53+C57+C61+C65</f>
        <v>32376</v>
      </c>
      <c r="D3" s="61">
        <f>D6+D10+D14+D19+D23+D27+D32+D36+D40+D45+D49+D53+D57+D61+D65</f>
        <v>34350</v>
      </c>
      <c r="E3">
        <f>Historicals!E2</f>
        <v>36397</v>
      </c>
      <c r="F3" s="61">
        <f>F6+F10+F14+F19+F23+F27+F32+F36+F40+F45+F49+F53+F57+F61+F65</f>
        <v>39117</v>
      </c>
      <c r="G3">
        <f>Historicals!G2</f>
        <v>37403</v>
      </c>
      <c r="H3">
        <f>Historicals!H2</f>
        <v>44538</v>
      </c>
      <c r="I3">
        <f>Historicals!I2</f>
        <v>46710</v>
      </c>
      <c r="J3" t="s">
        <v>149</v>
      </c>
    </row>
    <row r="4" spans="1:15" x14ac:dyDescent="0.3">
      <c r="A4" s="20" t="s">
        <v>130</v>
      </c>
      <c r="B4" t="str">
        <f t="shared" ref="B4:I4" si="2">+IFERROR(B3/A3-1,"nm")</f>
        <v>nm</v>
      </c>
      <c r="C4" s="56">
        <f t="shared" si="2"/>
        <v>5.8004640371229765E-2</v>
      </c>
      <c r="D4" s="56">
        <f t="shared" si="2"/>
        <v>6.0971089696071123E-2</v>
      </c>
      <c r="E4" s="56">
        <f t="shared" si="2"/>
        <v>5.95924308588065E-2</v>
      </c>
      <c r="F4" s="56">
        <f t="shared" si="2"/>
        <v>7.4731433909388079E-2</v>
      </c>
      <c r="G4" s="56">
        <f t="shared" si="2"/>
        <v>-4.3817266150267153E-2</v>
      </c>
      <c r="H4" s="56">
        <f t="shared" si="2"/>
        <v>0.19076009945726269</v>
      </c>
      <c r="I4" s="56">
        <f t="shared" si="2"/>
        <v>4.8767344739323759E-2</v>
      </c>
    </row>
    <row r="5" spans="1:15" x14ac:dyDescent="0.3">
      <c r="A5" s="36" t="s">
        <v>101</v>
      </c>
      <c r="C5" s="56"/>
      <c r="D5" s="56"/>
      <c r="E5" s="56"/>
      <c r="F5" s="56"/>
      <c r="G5" s="56"/>
      <c r="H5" s="56"/>
      <c r="I5" s="56"/>
    </row>
    <row r="6" spans="1:15" x14ac:dyDescent="0.3">
      <c r="A6" s="23" t="s">
        <v>114</v>
      </c>
      <c r="B6">
        <f>Historicals!B114</f>
        <v>8506</v>
      </c>
      <c r="C6" s="61">
        <f>Historicals!C114</f>
        <v>9299</v>
      </c>
      <c r="D6" s="61">
        <f>Historicals!D114</f>
        <v>9684</v>
      </c>
      <c r="E6" s="61">
        <f>Historicals!E114</f>
        <v>9322</v>
      </c>
      <c r="F6" s="61">
        <f>Historicals!F114</f>
        <v>10045</v>
      </c>
      <c r="G6" s="61">
        <f>Historicals!G114</f>
        <v>9329</v>
      </c>
      <c r="H6" s="61">
        <f>Historicals!H114</f>
        <v>11644</v>
      </c>
      <c r="I6" s="61">
        <f>Historicals!I114</f>
        <v>12228</v>
      </c>
      <c r="J6" t="s">
        <v>149</v>
      </c>
    </row>
    <row r="7" spans="1:15" x14ac:dyDescent="0.3">
      <c r="A7" s="22" t="s">
        <v>130</v>
      </c>
      <c r="B7" t="str">
        <f t="shared" ref="B7:I7" si="3">+IFERROR(B6/A6-1,"nm")</f>
        <v>nm</v>
      </c>
      <c r="C7" s="56">
        <f t="shared" si="3"/>
        <v>9.3228309428638578E-2</v>
      </c>
      <c r="D7" s="56">
        <f t="shared" si="3"/>
        <v>4.1402301322722934E-2</v>
      </c>
      <c r="E7" s="56">
        <f t="shared" si="3"/>
        <v>-3.7381247418422192E-2</v>
      </c>
      <c r="F7" s="56">
        <f t="shared" si="3"/>
        <v>7.755846384895948E-2</v>
      </c>
      <c r="G7" s="56">
        <f t="shared" si="3"/>
        <v>-7.1279243404678949E-2</v>
      </c>
      <c r="H7" s="56">
        <f t="shared" si="3"/>
        <v>0.24815092721620746</v>
      </c>
      <c r="I7" s="56">
        <f t="shared" si="3"/>
        <v>5.0154586052902683E-2</v>
      </c>
    </row>
    <row r="8" spans="1:15" x14ac:dyDescent="0.3">
      <c r="A8" s="22" t="s">
        <v>138</v>
      </c>
      <c r="B8" s="56">
        <f>Historicals!B182</f>
        <v>0</v>
      </c>
      <c r="C8" s="56">
        <f>Historicals!C182</f>
        <v>9.3228309428638606E-2</v>
      </c>
      <c r="D8" s="56">
        <f>Historicals!D182</f>
        <v>4.1402301322722872E-2</v>
      </c>
      <c r="E8" s="56">
        <f>Historicals!E182</f>
        <v>-3.7381247418422137E-2</v>
      </c>
      <c r="F8" s="56">
        <f>Historicals!F182</f>
        <v>7.7558463848959452E-2</v>
      </c>
      <c r="G8" s="56">
        <f>Historicals!G182</f>
        <v>-7.1279243404678949E-2</v>
      </c>
      <c r="H8" s="56">
        <f>Historicals!H182</f>
        <v>0.24815092721620752</v>
      </c>
      <c r="I8" s="56">
        <f>Historicals!I182</f>
        <v>0.05</v>
      </c>
    </row>
    <row r="9" spans="1:15" x14ac:dyDescent="0.3">
      <c r="A9" s="22" t="s">
        <v>139</v>
      </c>
      <c r="B9" t="str">
        <f t="shared" ref="B9:I9" si="4">+IFERROR(B7-B8,"nm")</f>
        <v>nm</v>
      </c>
      <c r="C9" s="56">
        <f t="shared" si="4"/>
        <v>-2.7755575615628914E-17</v>
      </c>
      <c r="D9" s="56">
        <f t="shared" si="4"/>
        <v>6.2450045135165055E-17</v>
      </c>
      <c r="E9" s="56">
        <f t="shared" si="4"/>
        <v>-5.5511151231257827E-17</v>
      </c>
      <c r="F9" s="56">
        <f t="shared" si="4"/>
        <v>2.7755575615628914E-17</v>
      </c>
      <c r="G9" s="56">
        <f t="shared" si="4"/>
        <v>0</v>
      </c>
      <c r="H9" s="56">
        <f t="shared" si="4"/>
        <v>-5.5511151231257827E-17</v>
      </c>
      <c r="I9" s="56">
        <f t="shared" si="4"/>
        <v>1.5458605290268046E-4</v>
      </c>
    </row>
    <row r="10" spans="1:15" x14ac:dyDescent="0.3">
      <c r="A10" s="23" t="s">
        <v>115</v>
      </c>
      <c r="B10">
        <f>Historicals!B115</f>
        <v>4410</v>
      </c>
      <c r="C10" s="61">
        <f>Historicals!C115</f>
        <v>4746</v>
      </c>
      <c r="D10" s="61">
        <f>Historicals!D115</f>
        <v>4886</v>
      </c>
      <c r="E10" s="61">
        <f>Historicals!E115</f>
        <v>4938</v>
      </c>
      <c r="F10" s="61">
        <f>Historicals!F115</f>
        <v>5260</v>
      </c>
      <c r="G10" s="61">
        <f>Historicals!G115</f>
        <v>4639</v>
      </c>
      <c r="H10" s="61">
        <f>Historicals!H115</f>
        <v>5028</v>
      </c>
      <c r="I10" s="61">
        <f>Historicals!I115</f>
        <v>5492</v>
      </c>
      <c r="J10" s="61"/>
    </row>
    <row r="11" spans="1:15" x14ac:dyDescent="0.3">
      <c r="A11" s="22" t="s">
        <v>130</v>
      </c>
      <c r="B11" t="str">
        <f>+IFERROR(B10/A10-1,"nm")</f>
        <v>nm</v>
      </c>
      <c r="C11" s="56">
        <f>+IFERROR(C10/B10-1,"nm")</f>
        <v>7.6190476190476142E-2</v>
      </c>
      <c r="D11" s="56">
        <f>+IFERROR(D6/C6-1,"nm")</f>
        <v>4.1402301322722934E-2</v>
      </c>
      <c r="E11" s="56">
        <f>+IFERROR(E10/D10-1,"nm")</f>
        <v>1.0642652476463343E-2</v>
      </c>
      <c r="F11" s="56">
        <f>+IFERROR(F10/E10-1,"nm")</f>
        <v>6.5208586472256025E-2</v>
      </c>
      <c r="G11" s="56">
        <f>+IFERROR(G10/F10-1,"nm")</f>
        <v>-0.11806083650190113</v>
      </c>
      <c r="H11" s="56">
        <f>+IFERROR(H10/G10-1,"nm")</f>
        <v>8.3854278939426541E-2</v>
      </c>
      <c r="I11" s="56">
        <f>+IFERROR(I10/H10-1,"nm")</f>
        <v>9.2283214001591007E-2</v>
      </c>
    </row>
    <row r="12" spans="1:15" x14ac:dyDescent="0.3">
      <c r="A12" s="22" t="s">
        <v>138</v>
      </c>
      <c r="B12" s="56">
        <f>Historicals!B183</f>
        <v>0</v>
      </c>
      <c r="C12" s="56">
        <f>Historicals!C183</f>
        <v>7.6190476190476197E-2</v>
      </c>
      <c r="D12" s="56">
        <f>Historicals!D183</f>
        <v>2.9498525073746312E-2</v>
      </c>
      <c r="E12" s="56">
        <f>Historicals!E183</f>
        <v>1.0642652476463364E-2</v>
      </c>
      <c r="F12" s="56">
        <f>Historicals!F183</f>
        <v>6.5208586472255969E-2</v>
      </c>
      <c r="G12" s="56">
        <f>Historicals!G183</f>
        <v>-0.11806083650190113</v>
      </c>
      <c r="H12" s="56">
        <f>Historicals!H183</f>
        <v>8.3854278939426596E-2</v>
      </c>
      <c r="I12" s="56">
        <f>Historicals!I183</f>
        <v>0.09</v>
      </c>
    </row>
    <row r="13" spans="1:15" x14ac:dyDescent="0.3">
      <c r="A13" s="22" t="s">
        <v>139</v>
      </c>
      <c r="B13" t="str">
        <f t="shared" ref="B13:I13" si="5">+IFERROR(B11-B12,"nm")</f>
        <v>nm</v>
      </c>
      <c r="C13" s="56">
        <f t="shared" si="5"/>
        <v>-5.5511151231257827E-17</v>
      </c>
      <c r="D13" s="56">
        <f t="shared" si="5"/>
        <v>1.1903776248976622E-2</v>
      </c>
      <c r="E13" s="56">
        <f t="shared" si="5"/>
        <v>-2.0816681711721685E-17</v>
      </c>
      <c r="F13" s="56">
        <f t="shared" si="5"/>
        <v>5.5511151231257827E-17</v>
      </c>
      <c r="G13" s="56">
        <f t="shared" si="5"/>
        <v>0</v>
      </c>
      <c r="H13" s="56">
        <f t="shared" si="5"/>
        <v>-5.5511151231257827E-17</v>
      </c>
      <c r="I13" s="56">
        <f t="shared" si="5"/>
        <v>2.2832140015910107E-3</v>
      </c>
    </row>
    <row r="14" spans="1:15" x14ac:dyDescent="0.3">
      <c r="A14" s="23" t="s">
        <v>116</v>
      </c>
      <c r="B14" s="61">
        <f>Historicals!B116</f>
        <v>824</v>
      </c>
      <c r="C14" s="61">
        <f>Historicals!C116</f>
        <v>719</v>
      </c>
      <c r="D14" s="61">
        <f>Historicals!D116</f>
        <v>646</v>
      </c>
      <c r="E14" s="61">
        <f>Historicals!E116</f>
        <v>595</v>
      </c>
      <c r="F14" s="61">
        <f>Historicals!F116</f>
        <v>597</v>
      </c>
      <c r="G14" s="61">
        <f>Historicals!G116</f>
        <v>516</v>
      </c>
      <c r="H14" s="61">
        <f>Historicals!H116</f>
        <v>507</v>
      </c>
      <c r="I14" s="61">
        <f>Historicals!I116</f>
        <v>633</v>
      </c>
    </row>
    <row r="15" spans="1:15" x14ac:dyDescent="0.3">
      <c r="A15" s="22" t="s">
        <v>130</v>
      </c>
      <c r="B15" t="str">
        <f t="shared" ref="B15:I15" si="6">+IFERROR(B14/A14-1,"nm")</f>
        <v>nm</v>
      </c>
      <c r="C15" s="56">
        <f t="shared" si="6"/>
        <v>-0.12742718446601942</v>
      </c>
      <c r="D15" s="56">
        <f t="shared" si="6"/>
        <v>-0.10152990264255912</v>
      </c>
      <c r="E15" s="56">
        <f t="shared" si="6"/>
        <v>-7.8947368421052655E-2</v>
      </c>
      <c r="F15" s="56">
        <f t="shared" si="6"/>
        <v>3.3613445378151141E-3</v>
      </c>
      <c r="G15" s="56">
        <f t="shared" si="6"/>
        <v>-0.13567839195979903</v>
      </c>
      <c r="H15" s="56">
        <f t="shared" si="6"/>
        <v>-1.744186046511631E-2</v>
      </c>
      <c r="I15" s="56">
        <f t="shared" si="6"/>
        <v>0.24852071005917153</v>
      </c>
    </row>
    <row r="16" spans="1:15" x14ac:dyDescent="0.3">
      <c r="A16" s="22" t="s">
        <v>138</v>
      </c>
      <c r="B16" s="56">
        <f>Historicals!B184</f>
        <v>0</v>
      </c>
      <c r="C16" s="56">
        <f>Historicals!C184</f>
        <v>-0.12742718446601942</v>
      </c>
      <c r="D16" s="56">
        <f>Historicals!D184</f>
        <v>-0.10152990264255911</v>
      </c>
      <c r="E16" s="56">
        <f>Historicals!E184</f>
        <v>-7.8947368421052627E-2</v>
      </c>
      <c r="F16" s="56">
        <f>Historicals!F184</f>
        <v>3.3613445378151263E-3</v>
      </c>
      <c r="G16" s="56">
        <f>Historicals!G184</f>
        <v>-0.135678391959799</v>
      </c>
      <c r="H16" s="56">
        <f>Historicals!H184</f>
        <v>-1.7441860465116279E-2</v>
      </c>
      <c r="I16" s="56">
        <f>Historicals!I184</f>
        <v>0.25</v>
      </c>
    </row>
    <row r="17" spans="1:10" x14ac:dyDescent="0.3">
      <c r="A17" s="22" t="s">
        <v>139</v>
      </c>
      <c r="B17" t="str">
        <f t="shared" ref="B17:I17" si="7">+IFERROR(B15-B16,"nm")</f>
        <v>nm</v>
      </c>
      <c r="C17" s="56">
        <f t="shared" si="7"/>
        <v>0</v>
      </c>
      <c r="D17" s="56">
        <f t="shared" si="7"/>
        <v>-1.3877787807814457E-17</v>
      </c>
      <c r="E17" s="56">
        <f t="shared" si="7"/>
        <v>-2.7755575615628914E-17</v>
      </c>
      <c r="F17" s="56">
        <f t="shared" si="7"/>
        <v>-1.214306433183765E-17</v>
      </c>
      <c r="G17" s="56">
        <f t="shared" si="7"/>
        <v>-2.7755575615628914E-17</v>
      </c>
      <c r="H17" s="56">
        <f t="shared" si="7"/>
        <v>-3.1225022567582528E-17</v>
      </c>
      <c r="I17" s="56">
        <f t="shared" si="7"/>
        <v>-1.4792899408284654E-3</v>
      </c>
    </row>
    <row r="18" spans="1:10" x14ac:dyDescent="0.3">
      <c r="A18" s="36" t="s">
        <v>102</v>
      </c>
      <c r="C18" s="56"/>
      <c r="D18" s="56"/>
      <c r="E18" s="56"/>
      <c r="F18" s="56"/>
      <c r="G18" s="56"/>
      <c r="H18" s="56"/>
      <c r="I18" s="56"/>
    </row>
    <row r="19" spans="1:10" x14ac:dyDescent="0.3">
      <c r="A19" s="23" t="s">
        <v>114</v>
      </c>
      <c r="B19" s="61">
        <f>Historicals!B118</f>
        <v>7344</v>
      </c>
      <c r="C19" s="61">
        <f>Historicals!C118</f>
        <v>7403</v>
      </c>
      <c r="D19" s="61">
        <f>Historicals!D118</f>
        <v>7811</v>
      </c>
      <c r="E19" s="61">
        <f>Historicals!E118</f>
        <v>5875</v>
      </c>
      <c r="F19" s="61">
        <f>Historicals!F118</f>
        <v>6293</v>
      </c>
      <c r="G19" s="61">
        <f>Historicals!G118</f>
        <v>5892</v>
      </c>
      <c r="H19" s="61">
        <f>Historicals!H118</f>
        <v>6970</v>
      </c>
      <c r="I19" s="61">
        <f>Historicals!I118</f>
        <v>7388</v>
      </c>
    </row>
    <row r="20" spans="1:10" x14ac:dyDescent="0.3">
      <c r="A20" s="22" t="s">
        <v>130</v>
      </c>
      <c r="B20" t="str">
        <f t="shared" ref="B20:I20" si="8">+IFERROR(B19/A19-1,"nm")</f>
        <v>nm</v>
      </c>
      <c r="C20" s="56">
        <f t="shared" si="8"/>
        <v>8.0337690631808734E-3</v>
      </c>
      <c r="D20" s="56">
        <f t="shared" si="8"/>
        <v>5.5112792111306153E-2</v>
      </c>
      <c r="E20" s="56">
        <f t="shared" si="8"/>
        <v>-0.2478555882729484</v>
      </c>
      <c r="F20" s="56">
        <f t="shared" si="8"/>
        <v>7.1148936170212673E-2</v>
      </c>
      <c r="G20" s="56">
        <f t="shared" si="8"/>
        <v>-6.3721595423486432E-2</v>
      </c>
      <c r="H20" s="56">
        <f t="shared" si="8"/>
        <v>0.18295994568907004</v>
      </c>
      <c r="I20" s="56">
        <f t="shared" si="8"/>
        <v>5.9971305595408975E-2</v>
      </c>
    </row>
    <row r="21" spans="1:10" x14ac:dyDescent="0.3">
      <c r="A21" s="22" t="s">
        <v>138</v>
      </c>
      <c r="B21" s="56">
        <f>Historicals!B186</f>
        <v>0</v>
      </c>
      <c r="C21" s="56">
        <f>Historicals!C186</f>
        <v>8.0337690631808283E-3</v>
      </c>
      <c r="D21" s="56">
        <f>Historicals!D186</f>
        <v>5.5112792111306229E-2</v>
      </c>
      <c r="E21" s="56">
        <f>Historicals!E186</f>
        <v>-0.2478555882729484</v>
      </c>
      <c r="F21" s="56">
        <f>Historicals!F186</f>
        <v>7.114893617021277E-2</v>
      </c>
      <c r="G21" s="56">
        <f>Historicals!G186</f>
        <v>-6.3721595423486418E-2</v>
      </c>
      <c r="H21" s="56">
        <f>Historicals!H186</f>
        <v>0.18295994568906992</v>
      </c>
      <c r="I21" s="56">
        <f>Historicals!I186</f>
        <v>0.09</v>
      </c>
    </row>
    <row r="22" spans="1:10" x14ac:dyDescent="0.3">
      <c r="A22" s="22" t="s">
        <v>139</v>
      </c>
      <c r="B22" t="str">
        <f t="shared" ref="B22:I22" si="9">+IFERROR(B20-B21,"nm")</f>
        <v>nm</v>
      </c>
      <c r="C22" s="56">
        <f t="shared" si="9"/>
        <v>4.5102810375396984E-17</v>
      </c>
      <c r="D22" s="56">
        <f t="shared" si="9"/>
        <v>-7.6327832942979512E-17</v>
      </c>
      <c r="E22" s="56">
        <f t="shared" si="9"/>
        <v>0</v>
      </c>
      <c r="F22" s="56">
        <f t="shared" si="9"/>
        <v>-9.7144514654701197E-17</v>
      </c>
      <c r="G22" s="56">
        <f t="shared" si="9"/>
        <v>-1.3877787807814457E-17</v>
      </c>
      <c r="H22" s="56">
        <f t="shared" si="9"/>
        <v>1.1102230246251565E-16</v>
      </c>
      <c r="I22" s="56">
        <f t="shared" si="9"/>
        <v>-3.0028694404591022E-2</v>
      </c>
    </row>
    <row r="23" spans="1:10" x14ac:dyDescent="0.3">
      <c r="A23" s="23" t="s">
        <v>115</v>
      </c>
      <c r="B23" s="61">
        <f>Historicals!B119</f>
        <v>3071</v>
      </c>
      <c r="C23" s="61">
        <f>Historicals!C119</f>
        <v>3038</v>
      </c>
      <c r="D23" s="61">
        <f>Historicals!D119</f>
        <v>3305</v>
      </c>
      <c r="E23" s="61">
        <f>Historicals!E119</f>
        <v>2940</v>
      </c>
      <c r="F23" s="61">
        <f>Historicals!F119</f>
        <v>3087</v>
      </c>
      <c r="G23" s="61">
        <f>Historicals!G119</f>
        <v>3053</v>
      </c>
      <c r="H23" s="61">
        <f>Historicals!H119</f>
        <v>3996</v>
      </c>
      <c r="I23" s="61">
        <f>Historicals!I119</f>
        <v>4527</v>
      </c>
    </row>
    <row r="24" spans="1:10" x14ac:dyDescent="0.3">
      <c r="A24" s="22" t="s">
        <v>130</v>
      </c>
      <c r="B24" t="str">
        <f t="shared" ref="B24:I24" si="10">+IFERROR(B23/A23-1,"nm")</f>
        <v>nm</v>
      </c>
      <c r="C24" s="56">
        <f t="shared" si="10"/>
        <v>-1.0745685444480624E-2</v>
      </c>
      <c r="D24" s="56">
        <f t="shared" si="10"/>
        <v>8.7886767610269922E-2</v>
      </c>
      <c r="E24" s="56">
        <f t="shared" si="10"/>
        <v>-0.11043872919818454</v>
      </c>
      <c r="F24" s="56">
        <f t="shared" si="10"/>
        <v>5.0000000000000044E-2</v>
      </c>
      <c r="G24" s="56">
        <f t="shared" si="10"/>
        <v>-1.1013929381276322E-2</v>
      </c>
      <c r="H24" s="56">
        <f t="shared" si="10"/>
        <v>0.30887651490337364</v>
      </c>
      <c r="I24" s="56">
        <f t="shared" si="10"/>
        <v>0.13288288288288297</v>
      </c>
    </row>
    <row r="25" spans="1:10" x14ac:dyDescent="0.3">
      <c r="A25" s="22" t="s">
        <v>138</v>
      </c>
      <c r="B25" s="56">
        <f>Historicals!B187</f>
        <v>0</v>
      </c>
      <c r="C25" s="56">
        <f>Historicals!C187</f>
        <v>-1.0745685444480626E-2</v>
      </c>
      <c r="D25" s="56">
        <f>Historicals!D187</f>
        <v>8.7886767610269909E-2</v>
      </c>
      <c r="E25" s="56">
        <f>Historicals!E187</f>
        <v>-0.11043872919818457</v>
      </c>
      <c r="F25" s="56">
        <f>Historicals!F187</f>
        <v>0.05</v>
      </c>
      <c r="G25" s="56">
        <f>Historicals!G187</f>
        <v>-1.101392938127632E-2</v>
      </c>
      <c r="H25" s="56">
        <f>Historicals!H187</f>
        <v>0.30887651490337376</v>
      </c>
      <c r="I25" s="56">
        <f>Historicals!I187</f>
        <v>0.16</v>
      </c>
    </row>
    <row r="26" spans="1:10" x14ac:dyDescent="0.3">
      <c r="A26" s="22" t="s">
        <v>139</v>
      </c>
      <c r="B26" t="str">
        <f t="shared" ref="B26:I26" si="11">+IFERROR(B24-B25,"nm")</f>
        <v>nm</v>
      </c>
      <c r="C26" s="56">
        <f t="shared" si="11"/>
        <v>1.7347234759768071E-18</v>
      </c>
      <c r="D26" s="56">
        <f t="shared" si="11"/>
        <v>1.3877787807814457E-17</v>
      </c>
      <c r="E26" s="56">
        <f t="shared" si="11"/>
        <v>2.7755575615628914E-17</v>
      </c>
      <c r="F26" s="56">
        <f t="shared" si="11"/>
        <v>4.163336342344337E-17</v>
      </c>
      <c r="G26" s="56">
        <f t="shared" si="11"/>
        <v>-1.7347234759768071E-18</v>
      </c>
      <c r="H26" s="56">
        <f t="shared" si="11"/>
        <v>-1.1102230246251565E-16</v>
      </c>
      <c r="I26" s="56">
        <f t="shared" si="11"/>
        <v>-2.7117117117117034E-2</v>
      </c>
    </row>
    <row r="27" spans="1:10" x14ac:dyDescent="0.3">
      <c r="A27" s="23" t="s">
        <v>116</v>
      </c>
      <c r="B27" s="61">
        <f>Historicals!B120</f>
        <v>609</v>
      </c>
      <c r="C27" s="61">
        <f>Historicals!C120</f>
        <v>575</v>
      </c>
      <c r="D27" s="61">
        <f>Historicals!D120</f>
        <v>577</v>
      </c>
      <c r="E27" s="61">
        <f>Historicals!E120</f>
        <v>427</v>
      </c>
      <c r="F27" s="61">
        <f>Historicals!F120</f>
        <v>432</v>
      </c>
      <c r="G27" s="61">
        <f>Historicals!G120</f>
        <v>402</v>
      </c>
      <c r="H27" s="61">
        <f>Historicals!H120</f>
        <v>490</v>
      </c>
      <c r="I27" s="61">
        <f>Historicals!I120</f>
        <v>564</v>
      </c>
      <c r="J27" s="61"/>
    </row>
    <row r="28" spans="1:10" x14ac:dyDescent="0.3">
      <c r="A28" s="22" t="s">
        <v>130</v>
      </c>
      <c r="B28" t="str">
        <f t="shared" ref="B28:I28" si="12">+IFERROR(B27/A27-1,"nm")</f>
        <v>nm</v>
      </c>
      <c r="C28" s="56">
        <f t="shared" si="12"/>
        <v>-5.5829228243021389E-2</v>
      </c>
      <c r="D28" s="56">
        <f t="shared" si="12"/>
        <v>3.4782608695651529E-3</v>
      </c>
      <c r="E28" s="56">
        <f t="shared" si="12"/>
        <v>-0.25996533795493937</v>
      </c>
      <c r="F28" s="56">
        <f t="shared" si="12"/>
        <v>1.1709601873536313E-2</v>
      </c>
      <c r="G28" s="56">
        <f t="shared" si="12"/>
        <v>-6.944444444444442E-2</v>
      </c>
      <c r="H28" s="56">
        <f t="shared" si="12"/>
        <v>0.21890547263681581</v>
      </c>
      <c r="I28" s="56">
        <f t="shared" si="12"/>
        <v>0.15102040816326534</v>
      </c>
    </row>
    <row r="29" spans="1:10" x14ac:dyDescent="0.3">
      <c r="A29" s="22" t="s">
        <v>138</v>
      </c>
      <c r="B29">
        <f>Historicals!B188</f>
        <v>0</v>
      </c>
      <c r="C29" s="56">
        <f>Historicals!C188</f>
        <v>-0.12742718446601942</v>
      </c>
      <c r="D29" s="56">
        <f>Historicals!D188</f>
        <v>-0.10152990264255911</v>
      </c>
      <c r="E29" s="56">
        <f>Historicals!E188</f>
        <v>-7.8947368421052627E-2</v>
      </c>
      <c r="F29" s="56">
        <f>Historicals!F188</f>
        <v>3.3613445378151263E-3</v>
      </c>
      <c r="G29" s="56">
        <f>Historicals!G188</f>
        <v>-0.135678391959799</v>
      </c>
      <c r="H29" s="56">
        <f>Historicals!H188</f>
        <v>0.21890547263681592</v>
      </c>
      <c r="I29" s="56">
        <f>Historicals!I188</f>
        <v>0.17</v>
      </c>
    </row>
    <row r="30" spans="1:10" x14ac:dyDescent="0.3">
      <c r="A30" s="22" t="s">
        <v>139</v>
      </c>
      <c r="B30" t="str">
        <f t="shared" ref="B30:I30" si="13">+IFERROR(B28-B29,"nm")</f>
        <v>nm</v>
      </c>
      <c r="C30" s="56">
        <f t="shared" si="13"/>
        <v>7.1597956222998027E-2</v>
      </c>
      <c r="D30" s="56">
        <f t="shared" si="13"/>
        <v>0.10500816351212426</v>
      </c>
      <c r="E30" s="56">
        <f t="shared" si="13"/>
        <v>-0.18101796953388674</v>
      </c>
      <c r="F30" s="56">
        <f t="shared" si="13"/>
        <v>8.3482573357211865E-3</v>
      </c>
      <c r="G30" s="56">
        <f t="shared" si="13"/>
        <v>6.623394751535458E-2</v>
      </c>
      <c r="H30" s="56">
        <f t="shared" si="13"/>
        <v>-1.1102230246251565E-16</v>
      </c>
      <c r="I30" s="56">
        <f t="shared" si="13"/>
        <v>-1.8979591836734672E-2</v>
      </c>
    </row>
    <row r="31" spans="1:10" x14ac:dyDescent="0.3">
      <c r="A31" s="36" t="s">
        <v>103</v>
      </c>
    </row>
    <row r="32" spans="1:10" x14ac:dyDescent="0.3">
      <c r="A32" s="23" t="s">
        <v>114</v>
      </c>
      <c r="B32" s="61">
        <f>Historicals!B122</f>
        <v>2016</v>
      </c>
      <c r="C32" s="61">
        <f>Historicals!C122</f>
        <v>2599</v>
      </c>
      <c r="D32" s="61">
        <f>Historicals!D122</f>
        <v>2920</v>
      </c>
      <c r="E32" s="61">
        <f>Historicals!E122</f>
        <v>3496</v>
      </c>
      <c r="F32" s="61">
        <f>Historicals!F122</f>
        <v>4262</v>
      </c>
      <c r="G32" s="61">
        <f>Historicals!G122</f>
        <v>4635</v>
      </c>
      <c r="H32" s="61">
        <f>Historicals!H122</f>
        <v>5748</v>
      </c>
      <c r="I32" s="61">
        <f>Historicals!I122</f>
        <v>5416</v>
      </c>
    </row>
    <row r="33" spans="1:10" x14ac:dyDescent="0.3">
      <c r="A33" s="22" t="s">
        <v>130</v>
      </c>
      <c r="B33" t="str">
        <f>+IFERROR(B32/A31-1,"nm")</f>
        <v>nm</v>
      </c>
      <c r="C33" s="56">
        <f t="shared" ref="C33:I33" si="14">+IFERROR(C32/B32-1,"nm")</f>
        <v>0.28918650793650791</v>
      </c>
      <c r="D33" s="56">
        <f t="shared" si="14"/>
        <v>0.12350904193920731</v>
      </c>
      <c r="E33" s="56">
        <f t="shared" si="14"/>
        <v>0.19726027397260282</v>
      </c>
      <c r="F33" s="56">
        <f t="shared" si="14"/>
        <v>0.21910755148741412</v>
      </c>
      <c r="G33" s="56">
        <f t="shared" si="14"/>
        <v>8.7517597372125833E-2</v>
      </c>
      <c r="H33" s="56">
        <f t="shared" si="14"/>
        <v>0.24012944983818763</v>
      </c>
      <c r="I33" s="56">
        <f t="shared" si="14"/>
        <v>-5.7759220598469052E-2</v>
      </c>
    </row>
    <row r="34" spans="1:10" x14ac:dyDescent="0.3">
      <c r="A34" s="22" t="s">
        <v>138</v>
      </c>
      <c r="B34">
        <f>Historicals!B190</f>
        <v>0</v>
      </c>
      <c r="C34" s="56">
        <f>Historicals!C190</f>
        <v>-0.10993150684931507</v>
      </c>
      <c r="D34" s="56">
        <f>Historicals!D190</f>
        <v>0.12350904193920739</v>
      </c>
      <c r="E34" s="56">
        <f>Historicals!E190</f>
        <v>0.19726027397260273</v>
      </c>
      <c r="F34" s="56">
        <f>Historicals!F190</f>
        <v>0.21910755148741418</v>
      </c>
      <c r="G34" s="56">
        <f>Historicals!G190</f>
        <v>8.7517597372125763E-2</v>
      </c>
      <c r="H34" s="56">
        <f>Historicals!H190</f>
        <v>0.24012944983818771</v>
      </c>
      <c r="I34" s="56">
        <f>Historicals!I190</f>
        <v>-0.1</v>
      </c>
    </row>
    <row r="35" spans="1:10" x14ac:dyDescent="0.3">
      <c r="A35" s="22" t="s">
        <v>139</v>
      </c>
      <c r="B35" t="str">
        <f>+IFERROR(B33-B34,"nm")</f>
        <v>nm</v>
      </c>
      <c r="C35" s="56">
        <f>+IFERROR(C33-C34,"nm")</f>
        <v>0.39911801478582298</v>
      </c>
      <c r="D35" s="56">
        <f>+IFERROR(D33-D34,"nm")</f>
        <v>-8.3266726846886741E-17</v>
      </c>
      <c r="E35" s="56">
        <f>+IFERROR(E33-E34,"nm")</f>
        <v>8.3266726846886741E-17</v>
      </c>
      <c r="F35" s="56">
        <f>+IFERROR(F33-F34,"nm")</f>
        <v>-5.5511151231257827E-17</v>
      </c>
      <c r="G35" s="56">
        <f>+IFERROR(G33-G34,"nm")</f>
        <v>6.9388939039072284E-17</v>
      </c>
      <c r="H35" s="56">
        <f>+IFERROR(H33-H34,"nm")</f>
        <v>-8.3266726846886741E-17</v>
      </c>
      <c r="I35" s="56">
        <f>+IFERROR(I33-I34,"nm")</f>
        <v>4.2240779401530953E-2</v>
      </c>
    </row>
    <row r="36" spans="1:10" x14ac:dyDescent="0.3">
      <c r="A36" s="23" t="s">
        <v>115</v>
      </c>
      <c r="B36" s="61">
        <f>Historicals!B123</f>
        <v>925</v>
      </c>
      <c r="C36" s="61">
        <f>Historicals!C123</f>
        <v>1055</v>
      </c>
      <c r="D36" s="61">
        <f>Historicals!D123</f>
        <v>1188</v>
      </c>
      <c r="E36" s="61">
        <f>Historicals!E123</f>
        <v>1508</v>
      </c>
      <c r="F36" s="61">
        <f>Historicals!F123</f>
        <v>1808</v>
      </c>
      <c r="G36" s="61">
        <f>Historicals!G123</f>
        <v>1896</v>
      </c>
      <c r="H36" s="61">
        <f>Historicals!H123</f>
        <v>2347</v>
      </c>
      <c r="I36" s="61">
        <f>Historicals!I123</f>
        <v>1938</v>
      </c>
    </row>
    <row r="37" spans="1:10" x14ac:dyDescent="0.3">
      <c r="A37" s="22" t="s">
        <v>130</v>
      </c>
      <c r="B37" t="str">
        <f t="shared" ref="B37:I37" si="15">+IFERROR(B36/A36-1,"nm")</f>
        <v>nm</v>
      </c>
      <c r="C37" s="56">
        <f t="shared" si="15"/>
        <v>0.14054054054054044</v>
      </c>
      <c r="D37" s="56">
        <f t="shared" si="15"/>
        <v>0.12606635071090055</v>
      </c>
      <c r="E37" s="56">
        <f t="shared" si="15"/>
        <v>0.26936026936026947</v>
      </c>
      <c r="F37" s="56">
        <f t="shared" si="15"/>
        <v>0.19893899204244025</v>
      </c>
      <c r="G37" s="56">
        <f t="shared" si="15"/>
        <v>4.8672566371681381E-2</v>
      </c>
      <c r="H37" s="56">
        <f t="shared" si="15"/>
        <v>0.2378691983122363</v>
      </c>
      <c r="I37" s="56">
        <f t="shared" si="15"/>
        <v>-0.17426501917341286</v>
      </c>
    </row>
    <row r="38" spans="1:10" x14ac:dyDescent="0.3">
      <c r="A38" s="22" t="s">
        <v>138</v>
      </c>
      <c r="B38">
        <f>Historicals!B191</f>
        <v>0</v>
      </c>
      <c r="C38" s="56">
        <f>Historicals!C191</f>
        <v>-0.11195286195286196</v>
      </c>
      <c r="D38" s="56">
        <f>Historicals!D191</f>
        <v>0.12606635071090047</v>
      </c>
      <c r="E38" s="56">
        <f>Historicals!E191</f>
        <v>0.26936026936026936</v>
      </c>
      <c r="F38" s="56">
        <f>Historicals!F191</f>
        <v>0.19893899204244031</v>
      </c>
      <c r="G38" s="56">
        <f>Historicals!G191</f>
        <v>4.8672566371681415E-2</v>
      </c>
      <c r="H38" s="56">
        <f>Historicals!H191</f>
        <v>0.2378691983122363</v>
      </c>
      <c r="I38" s="56">
        <f>Historicals!I191</f>
        <v>-0.21</v>
      </c>
    </row>
    <row r="39" spans="1:10" x14ac:dyDescent="0.3">
      <c r="A39" s="22" t="s">
        <v>139</v>
      </c>
      <c r="B39" t="str">
        <f>+IFERROR(B37-B38,"nm")</f>
        <v>nm</v>
      </c>
      <c r="C39" s="56">
        <f>+IFERROR(C37-C38,"nm")</f>
        <v>0.25249340249340241</v>
      </c>
      <c r="D39" s="56">
        <f>+IFERROR(D37-D38,"nm")</f>
        <v>8.3266726846886741E-17</v>
      </c>
      <c r="E39" s="56">
        <f>+IFERROR(E37-E38,"nm")</f>
        <v>1.1102230246251565E-16</v>
      </c>
      <c r="F39" s="56">
        <f>+IFERROR(F37-F38,"nm")</f>
        <v>-5.5511151231257827E-17</v>
      </c>
      <c r="G39" s="56">
        <f>+IFERROR(G37-G38,"nm")</f>
        <v>-3.4694469519536142E-17</v>
      </c>
      <c r="H39" s="56">
        <f>+IFERROR(H37-H38,"nm")</f>
        <v>0</v>
      </c>
      <c r="I39" s="56">
        <f>+IFERROR(I37-I38,"nm")</f>
        <v>3.5734980826587132E-2</v>
      </c>
    </row>
    <row r="40" spans="1:10" x14ac:dyDescent="0.3">
      <c r="A40" s="23" t="s">
        <v>116</v>
      </c>
      <c r="B40" s="61">
        <f>Historicals!B124</f>
        <v>126</v>
      </c>
      <c r="C40" s="61">
        <f>Historicals!C124</f>
        <v>131</v>
      </c>
      <c r="D40" s="61">
        <f>Historicals!D124</f>
        <v>129</v>
      </c>
      <c r="E40" s="61">
        <f>Historicals!E124</f>
        <v>130</v>
      </c>
      <c r="F40" s="61">
        <f>Historicals!F124</f>
        <v>138</v>
      </c>
      <c r="G40" s="61">
        <f>Historicals!G124</f>
        <v>148</v>
      </c>
      <c r="H40" s="61">
        <f>Historicals!H124</f>
        <v>195</v>
      </c>
      <c r="I40" s="61">
        <f>Historicals!I124</f>
        <v>193</v>
      </c>
    </row>
    <row r="41" spans="1:10" x14ac:dyDescent="0.3">
      <c r="A41" s="22" t="s">
        <v>130</v>
      </c>
      <c r="B41" t="str">
        <f t="shared" ref="B41:I41" si="16">+IFERROR(B40/A40-1,"nm")</f>
        <v>nm</v>
      </c>
      <c r="C41" s="56">
        <f t="shared" si="16"/>
        <v>3.9682539682539764E-2</v>
      </c>
      <c r="D41" s="56">
        <f t="shared" si="16"/>
        <v>-1.5267175572519109E-2</v>
      </c>
      <c r="E41" s="56">
        <f t="shared" si="16"/>
        <v>7.7519379844961378E-3</v>
      </c>
      <c r="F41" s="56">
        <f t="shared" si="16"/>
        <v>6.1538461538461542E-2</v>
      </c>
      <c r="G41" s="56">
        <f t="shared" si="16"/>
        <v>7.2463768115942129E-2</v>
      </c>
      <c r="H41" s="56">
        <f t="shared" si="16"/>
        <v>0.31756756756756754</v>
      </c>
      <c r="I41" s="56">
        <f t="shared" si="16"/>
        <v>-1.025641025641022E-2</v>
      </c>
    </row>
    <row r="42" spans="1:10" x14ac:dyDescent="0.3">
      <c r="A42" s="22" t="s">
        <v>138</v>
      </c>
      <c r="B42">
        <f>Historicals!B192</f>
        <v>0</v>
      </c>
      <c r="C42" s="56">
        <f>Historicals!C192</f>
        <v>1.5503875968992248E-2</v>
      </c>
      <c r="D42" s="56">
        <f>Historicals!D192</f>
        <v>-1.5267175572519083E-2</v>
      </c>
      <c r="E42" s="56">
        <f>Historicals!E192</f>
        <v>7.7519379844961239E-3</v>
      </c>
      <c r="F42" s="56">
        <f>Historicals!F192</f>
        <v>6.1538461538461542E-2</v>
      </c>
      <c r="G42" s="56">
        <f>Historicals!G192</f>
        <v>7.2463768115942032E-2</v>
      </c>
      <c r="H42" s="56">
        <f>Historicals!H192</f>
        <v>0.31756756756756754</v>
      </c>
      <c r="I42" s="56">
        <f>Historicals!I192</f>
        <v>-0.06</v>
      </c>
    </row>
    <row r="43" spans="1:10" x14ac:dyDescent="0.3">
      <c r="A43" s="22" t="s">
        <v>139</v>
      </c>
      <c r="B43" t="str">
        <f>+IFERROR(B41-B42,"nm")</f>
        <v>nm</v>
      </c>
      <c r="C43" s="56">
        <f>+IFERROR(C41-C42,"nm")</f>
        <v>2.4178663713547516E-2</v>
      </c>
      <c r="D43" s="56">
        <f>+IFERROR(D41-D42,"nm")</f>
        <v>-2.6020852139652106E-17</v>
      </c>
      <c r="E43" s="56">
        <f>+IFERROR(E41-E42,"nm")</f>
        <v>1.3877787807814457E-17</v>
      </c>
      <c r="F43" s="56">
        <f>+IFERROR(F41-F42,"nm")</f>
        <v>0</v>
      </c>
      <c r="G43" s="56">
        <f>+IFERROR(G41-G42,"nm")</f>
        <v>9.7144514654701197E-17</v>
      </c>
      <c r="H43" s="56">
        <f>+IFERROR(H41-H42,"nm")</f>
        <v>0</v>
      </c>
      <c r="I43" s="56">
        <f>+IFERROR(I41-I42,"nm")</f>
        <v>4.9743589743589778E-2</v>
      </c>
    </row>
    <row r="44" spans="1:10" x14ac:dyDescent="0.3">
      <c r="A44" s="36" t="s">
        <v>107</v>
      </c>
      <c r="C44" s="56"/>
      <c r="D44" s="56"/>
      <c r="E44" s="56"/>
      <c r="F44" s="56"/>
      <c r="G44" s="56"/>
      <c r="H44" s="56"/>
      <c r="I44" s="56"/>
    </row>
    <row r="45" spans="1:10" x14ac:dyDescent="0.3">
      <c r="A45" s="23" t="s">
        <v>114</v>
      </c>
      <c r="B45" s="61">
        <f>Historicals!B126</f>
        <v>452</v>
      </c>
      <c r="C45" s="61">
        <f>Historicals!C126</f>
        <v>570</v>
      </c>
      <c r="D45" s="61">
        <f>Historicals!D126</f>
        <v>666</v>
      </c>
      <c r="E45" s="61">
        <f>Historicals!E126</f>
        <v>3575</v>
      </c>
      <c r="F45" s="61">
        <f>Historicals!F126</f>
        <v>3622</v>
      </c>
      <c r="G45" s="61">
        <f>Historicals!G126</f>
        <v>3449</v>
      </c>
      <c r="H45" s="61">
        <f>Historicals!H126</f>
        <v>3659</v>
      </c>
      <c r="I45" s="61">
        <f>Historicals!I126</f>
        <v>4111</v>
      </c>
      <c r="J45" s="61"/>
    </row>
    <row r="46" spans="1:10" x14ac:dyDescent="0.3">
      <c r="A46" s="22" t="s">
        <v>130</v>
      </c>
      <c r="B46" t="str">
        <f t="shared" ref="B46:I46" si="17">+IFERROR(B45/A45-1,"nm")</f>
        <v>nm</v>
      </c>
      <c r="C46" s="56">
        <f t="shared" si="17"/>
        <v>0.26106194690265494</v>
      </c>
      <c r="D46" s="56">
        <f t="shared" si="17"/>
        <v>0.16842105263157903</v>
      </c>
      <c r="E46" s="56">
        <f t="shared" si="17"/>
        <v>4.3678678678678677</v>
      </c>
      <c r="F46" s="56">
        <f t="shared" si="17"/>
        <v>1.3146853146853044E-2</v>
      </c>
      <c r="G46" s="56">
        <f t="shared" si="17"/>
        <v>-4.7763666482606326E-2</v>
      </c>
      <c r="H46" s="56">
        <f t="shared" si="17"/>
        <v>6.0887213685126174E-2</v>
      </c>
      <c r="I46" s="56">
        <f t="shared" si="17"/>
        <v>0.12353101940420874</v>
      </c>
    </row>
    <row r="47" spans="1:10" x14ac:dyDescent="0.3">
      <c r="A47" s="22" t="s">
        <v>138</v>
      </c>
      <c r="B47">
        <f>Historicals!B194</f>
        <v>0</v>
      </c>
      <c r="C47" s="56">
        <f>Historicals!C194</f>
        <v>0.26106194690265488</v>
      </c>
      <c r="D47" s="56">
        <f>Historicals!D194</f>
        <v>0.16842105263157894</v>
      </c>
      <c r="E47" s="56">
        <f>Historicals!E194</f>
        <v>4.3678678678678677</v>
      </c>
      <c r="F47" s="56">
        <f>Historicals!F194</f>
        <v>1.3146853146853148E-2</v>
      </c>
      <c r="G47" s="56">
        <f>Historicals!G194</f>
        <v>-4.7763666482606291E-2</v>
      </c>
      <c r="H47" s="56">
        <f>Historicals!H194</f>
        <v>6.0887213685126125E-2</v>
      </c>
      <c r="I47" s="56">
        <f>Historicals!I194</f>
        <v>0.17</v>
      </c>
    </row>
    <row r="48" spans="1:10" x14ac:dyDescent="0.3">
      <c r="A48" s="22" t="s">
        <v>139</v>
      </c>
      <c r="B48" t="str">
        <f>+IFERROR(B46-B47,"nm")</f>
        <v>nm</v>
      </c>
      <c r="C48" s="56">
        <f>+IFERROR(C46-C47,"nm")</f>
        <v>5.5511151231257827E-17</v>
      </c>
      <c r="D48" s="56">
        <f>+IFERROR(D46-D47,"nm")</f>
        <v>8.3266726846886741E-17</v>
      </c>
      <c r="E48" s="56">
        <f>+IFERROR(E46-E47,"nm")</f>
        <v>0</v>
      </c>
      <c r="F48" s="56">
        <f>+IFERROR(F46-F47,"nm")</f>
        <v>-1.0408340855860843E-16</v>
      </c>
      <c r="G48" s="56">
        <f>+IFERROR(G46-G47,"nm")</f>
        <v>-3.4694469519536142E-17</v>
      </c>
      <c r="H48" s="56">
        <f>+IFERROR(H46-H47,"nm")</f>
        <v>4.8572257327350599E-17</v>
      </c>
      <c r="I48" s="56">
        <f>+IFERROR(I46-I47,"nm")</f>
        <v>-4.646898059579127E-2</v>
      </c>
    </row>
    <row r="49" spans="1:10" x14ac:dyDescent="0.3">
      <c r="A49" s="23" t="s">
        <v>115</v>
      </c>
      <c r="B49" s="61">
        <f>Historicals!B127</f>
        <v>230</v>
      </c>
      <c r="C49" s="61">
        <f>Historicals!C127</f>
        <v>228</v>
      </c>
      <c r="D49" s="61">
        <f>Historicals!D127</f>
        <v>275</v>
      </c>
      <c r="E49" s="61">
        <f>Historicals!E127</f>
        <v>1347</v>
      </c>
      <c r="F49" s="61">
        <f>Historicals!F127</f>
        <v>1395</v>
      </c>
      <c r="G49" s="61">
        <f>Historicals!G127</f>
        <v>1365</v>
      </c>
      <c r="H49" s="61">
        <f>Historicals!H127</f>
        <v>1494</v>
      </c>
      <c r="I49" s="61">
        <f>Historicals!I127</f>
        <v>1610</v>
      </c>
    </row>
    <row r="50" spans="1:10" x14ac:dyDescent="0.3">
      <c r="A50" s="22" t="s">
        <v>130</v>
      </c>
      <c r="B50" t="str">
        <f t="shared" ref="B50:I50" si="18">+IFERROR(B49/A49-1,"nm")</f>
        <v>nm</v>
      </c>
      <c r="C50" s="56">
        <f t="shared" si="18"/>
        <v>-8.6956521739129933E-3</v>
      </c>
      <c r="D50" s="56">
        <f t="shared" si="18"/>
        <v>0.20614035087719307</v>
      </c>
      <c r="E50" s="56">
        <f t="shared" si="18"/>
        <v>3.8981818181818184</v>
      </c>
      <c r="F50" s="56">
        <f t="shared" si="18"/>
        <v>3.563474387527843E-2</v>
      </c>
      <c r="G50" s="56">
        <f t="shared" si="18"/>
        <v>-2.1505376344086002E-2</v>
      </c>
      <c r="H50" s="56">
        <f t="shared" si="18"/>
        <v>9.4505494505494614E-2</v>
      </c>
      <c r="I50" s="56">
        <f t="shared" si="18"/>
        <v>7.7643908969210251E-2</v>
      </c>
    </row>
    <row r="51" spans="1:10" x14ac:dyDescent="0.3">
      <c r="A51" s="22" t="s">
        <v>138</v>
      </c>
      <c r="B51">
        <f>Historicals!B195</f>
        <v>0</v>
      </c>
      <c r="C51" s="56">
        <f>Historicals!C195</f>
        <v>-8.6956521739130436E-3</v>
      </c>
      <c r="D51" s="56">
        <f>Historicals!D195</f>
        <v>0.20614035087719298</v>
      </c>
      <c r="E51" s="56">
        <f>Historicals!E195</f>
        <v>3.898181818181818</v>
      </c>
      <c r="F51" s="56">
        <f>Historicals!F195</f>
        <v>3.5634743875278395E-2</v>
      </c>
      <c r="G51" s="56">
        <f>Historicals!G195</f>
        <v>-2.1505376344086023E-2</v>
      </c>
      <c r="H51" s="56">
        <f>Historicals!H195</f>
        <v>9.4505494505494503E-2</v>
      </c>
      <c r="I51" s="56">
        <f>Historicals!I195</f>
        <v>0.12</v>
      </c>
    </row>
    <row r="52" spans="1:10" x14ac:dyDescent="0.3">
      <c r="A52" s="22" t="s">
        <v>139</v>
      </c>
      <c r="B52" t="str">
        <f>+IFERROR(B50-B51,"nm")</f>
        <v>nm</v>
      </c>
      <c r="C52" s="56">
        <f>+IFERROR(C50-C51,"nm")</f>
        <v>5.0306980803327406E-17</v>
      </c>
      <c r="D52" s="56">
        <f>+IFERROR(D50-D51,"nm")</f>
        <v>8.3266726846886741E-17</v>
      </c>
      <c r="E52" s="56">
        <f>+IFERROR(E50-E51,"nm")</f>
        <v>4.4408920985006262E-16</v>
      </c>
      <c r="F52" s="56">
        <f>+IFERROR(F50-F51,"nm")</f>
        <v>3.4694469519536142E-17</v>
      </c>
      <c r="G52" s="56">
        <f>+IFERROR(G50-G51,"nm")</f>
        <v>2.0816681711721685E-17</v>
      </c>
      <c r="H52" s="56">
        <f>+IFERROR(H50-H51,"nm")</f>
        <v>1.1102230246251565E-16</v>
      </c>
      <c r="I52" s="56">
        <f>+IFERROR(I50-I51,"nm")</f>
        <v>-4.2356091030789744E-2</v>
      </c>
    </row>
    <row r="53" spans="1:10" x14ac:dyDescent="0.3">
      <c r="A53" s="23" t="s">
        <v>116</v>
      </c>
      <c r="B53" s="61">
        <f>Historicals!B128</f>
        <v>73</v>
      </c>
      <c r="C53" s="61">
        <f>Historicals!C128</f>
        <v>71</v>
      </c>
      <c r="D53" s="61">
        <f>Historicals!D128</f>
        <v>73</v>
      </c>
      <c r="E53" s="61">
        <f>Historicals!E128</f>
        <v>244</v>
      </c>
      <c r="F53" s="61">
        <f>Historicals!F128</f>
        <v>237</v>
      </c>
      <c r="G53" s="61">
        <f>Historicals!G128</f>
        <v>214</v>
      </c>
      <c r="H53" s="61">
        <f>Historicals!H128</f>
        <v>190</v>
      </c>
      <c r="I53" s="61">
        <f>Historicals!I128</f>
        <v>234</v>
      </c>
      <c r="J53" s="61"/>
    </row>
    <row r="54" spans="1:10" x14ac:dyDescent="0.3">
      <c r="A54" s="22" t="s">
        <v>130</v>
      </c>
      <c r="B54" t="str">
        <f t="shared" ref="B54:I54" si="19">+IFERROR(B53/A53-1,"nm")</f>
        <v>nm</v>
      </c>
      <c r="C54" s="56">
        <f t="shared" si="19"/>
        <v>-2.7397260273972601E-2</v>
      </c>
      <c r="D54" s="56">
        <f t="shared" si="19"/>
        <v>2.8169014084507005E-2</v>
      </c>
      <c r="E54" s="56">
        <f t="shared" si="19"/>
        <v>2.3424657534246576</v>
      </c>
      <c r="F54" s="56">
        <f t="shared" si="19"/>
        <v>-2.8688524590163911E-2</v>
      </c>
      <c r="G54" s="56">
        <f t="shared" si="19"/>
        <v>-9.7046413502109741E-2</v>
      </c>
      <c r="H54" s="56">
        <f t="shared" si="19"/>
        <v>-0.11214953271028039</v>
      </c>
      <c r="I54" s="56">
        <f t="shared" si="19"/>
        <v>0.23157894736842111</v>
      </c>
    </row>
    <row r="55" spans="1:10" x14ac:dyDescent="0.3">
      <c r="A55" s="22" t="s">
        <v>138</v>
      </c>
      <c r="B55">
        <f>Historicals!B196</f>
        <v>0</v>
      </c>
      <c r="C55" s="56">
        <f>Historicals!C196</f>
        <v>-2.7397260273972601E-2</v>
      </c>
      <c r="D55" s="56">
        <f>Historicals!D196</f>
        <v>2.8169014084507043E-2</v>
      </c>
      <c r="E55" s="56">
        <f>Historicals!E196</f>
        <v>2.3424657534246576</v>
      </c>
      <c r="F55" s="56">
        <f>Historicals!F196</f>
        <v>-2.8688524590163935E-2</v>
      </c>
      <c r="G55" s="56">
        <f>Historicals!G196</f>
        <v>-9.7046413502109699E-2</v>
      </c>
      <c r="H55" s="56">
        <f>Historicals!H196</f>
        <v>-0.11214953271028037</v>
      </c>
      <c r="I55" s="56">
        <f>Historicals!I196</f>
        <v>0.28000000000000003</v>
      </c>
    </row>
    <row r="56" spans="1:10" x14ac:dyDescent="0.3">
      <c r="A56" s="22" t="s">
        <v>139</v>
      </c>
      <c r="B56" t="str">
        <f>+IFERROR(B54-B55,"nm")</f>
        <v>nm</v>
      </c>
      <c r="C56" s="56">
        <f>+IFERROR(C54-C55,"nm")</f>
        <v>0</v>
      </c>
      <c r="D56" s="56">
        <f>+IFERROR(D54-D55,"nm")</f>
        <v>-3.8163916471489756E-17</v>
      </c>
      <c r="E56" s="56">
        <f>+IFERROR(E54-E55,"nm")</f>
        <v>0</v>
      </c>
      <c r="F56" s="56">
        <f>+IFERROR(F54-F55,"nm")</f>
        <v>2.4286128663675299E-17</v>
      </c>
      <c r="G56" s="56">
        <f>+IFERROR(G54-G55,"nm")</f>
        <v>-4.163336342344337E-17</v>
      </c>
      <c r="H56" s="56">
        <f>+IFERROR(H54-H55,"nm")</f>
        <v>-1.3877787807814457E-17</v>
      </c>
      <c r="I56" s="56">
        <f>+IFERROR(I54-I55,"nm")</f>
        <v>-4.842105263157892E-2</v>
      </c>
    </row>
    <row r="57" spans="1:10" x14ac:dyDescent="0.3">
      <c r="A57" s="36" t="s">
        <v>108</v>
      </c>
      <c r="B57" s="61">
        <f>Historicals!B129</f>
        <v>115</v>
      </c>
      <c r="C57" s="61">
        <f>Historicals!C129</f>
        <v>73</v>
      </c>
      <c r="D57" s="61">
        <f>Historicals!D129</f>
        <v>73</v>
      </c>
      <c r="E57" s="61">
        <f>Historicals!E129</f>
        <v>88</v>
      </c>
      <c r="F57" s="61">
        <f>Historicals!F129</f>
        <v>42</v>
      </c>
      <c r="G57" s="61">
        <f>Historicals!G129</f>
        <v>30</v>
      </c>
      <c r="H57" s="61">
        <f>Historicals!H129</f>
        <v>25</v>
      </c>
      <c r="I57" s="61">
        <f>Historicals!I129</f>
        <v>102</v>
      </c>
      <c r="J57" s="61"/>
    </row>
    <row r="58" spans="1:10" x14ac:dyDescent="0.3">
      <c r="A58" s="22" t="s">
        <v>130</v>
      </c>
      <c r="B58" t="str">
        <f t="shared" ref="B58:I58" si="20">+IFERROR(B57/A57-1,"nm")</f>
        <v>nm</v>
      </c>
      <c r="C58" s="56">
        <f t="shared" si="20"/>
        <v>-0.36521739130434783</v>
      </c>
      <c r="D58" s="56">
        <f t="shared" si="20"/>
        <v>0</v>
      </c>
      <c r="E58" s="56">
        <f t="shared" si="20"/>
        <v>0.20547945205479445</v>
      </c>
      <c r="F58" s="56">
        <f t="shared" si="20"/>
        <v>-0.52272727272727271</v>
      </c>
      <c r="G58" s="56">
        <f t="shared" si="20"/>
        <v>-0.2857142857142857</v>
      </c>
      <c r="H58" s="56">
        <f t="shared" si="20"/>
        <v>-0.16666666666666663</v>
      </c>
      <c r="I58" s="65">
        <f t="shared" si="20"/>
        <v>3.08</v>
      </c>
    </row>
    <row r="59" spans="1:10" x14ac:dyDescent="0.3">
      <c r="A59" s="22" t="s">
        <v>138</v>
      </c>
      <c r="B59">
        <f>Historicals!B197</f>
        <v>0</v>
      </c>
      <c r="C59" s="56">
        <f>Historicals!C197</f>
        <v>-0.36521739130434783</v>
      </c>
      <c r="D59" s="56">
        <f>Historicals!D197</f>
        <v>0</v>
      </c>
      <c r="E59" s="56">
        <f>Historicals!E197</f>
        <v>0.20547945205479451</v>
      </c>
      <c r="F59" s="56">
        <f>Historicals!F197</f>
        <v>-0.52272727272727271</v>
      </c>
      <c r="G59" s="56">
        <f>Historicals!G197</f>
        <v>-0.2857142857142857</v>
      </c>
      <c r="H59" s="56">
        <f>Historicals!H197</f>
        <v>-0.16666666666666666</v>
      </c>
      <c r="I59" s="56">
        <f>Historicals!I197</f>
        <v>3.02</v>
      </c>
    </row>
    <row r="60" spans="1:10" x14ac:dyDescent="0.3">
      <c r="A60" s="22" t="s">
        <v>139</v>
      </c>
      <c r="B60" t="str">
        <f>+IFERROR(B58-B59,"nm")</f>
        <v>nm</v>
      </c>
      <c r="C60" s="56">
        <f>+IFERROR(C58-C59,"nm")</f>
        <v>0</v>
      </c>
      <c r="D60" s="56">
        <f>+IFERROR(D58-D59,"nm")</f>
        <v>0</v>
      </c>
      <c r="E60" s="56">
        <f>+IFERROR(E58-E59,"nm")</f>
        <v>-5.5511151231257827E-17</v>
      </c>
      <c r="F60" s="56">
        <f>+IFERROR(F58-F59,"nm")</f>
        <v>0</v>
      </c>
      <c r="G60" s="56">
        <f>+IFERROR(G58-G59,"nm")</f>
        <v>0</v>
      </c>
      <c r="H60" s="56">
        <f>+IFERROR(H58-H59,"nm")</f>
        <v>2.7755575615628914E-17</v>
      </c>
      <c r="I60" s="56">
        <f>+IFERROR(I58-I59,"nm")</f>
        <v>6.0000000000000053E-2</v>
      </c>
    </row>
    <row r="61" spans="1:10" x14ac:dyDescent="0.3">
      <c r="A61" s="36" t="s">
        <v>105</v>
      </c>
      <c r="B61" s="61">
        <f>Historicals!B131</f>
        <v>1982</v>
      </c>
      <c r="C61" s="61">
        <f>Historicals!C131</f>
        <v>1955</v>
      </c>
      <c r="D61" s="61">
        <f>Historicals!D131</f>
        <v>2042</v>
      </c>
      <c r="E61" s="61">
        <f>Historicals!E131</f>
        <v>1886</v>
      </c>
      <c r="F61" s="61">
        <f>Historicals!F131</f>
        <v>1906</v>
      </c>
      <c r="G61" s="61">
        <f>Historicals!G131</f>
        <v>1846</v>
      </c>
      <c r="H61" s="61">
        <f>Historicals!H131</f>
        <v>2205</v>
      </c>
      <c r="I61" s="61">
        <f>Historicals!I131</f>
        <v>2346</v>
      </c>
      <c r="J61" s="61"/>
    </row>
    <row r="62" spans="1:10" x14ac:dyDescent="0.3">
      <c r="A62" s="22" t="s">
        <v>130</v>
      </c>
      <c r="B62" t="str">
        <f t="shared" ref="B62:I62" si="21">+IFERROR(B61/A61-1,"nm")</f>
        <v>nm</v>
      </c>
      <c r="C62" s="56">
        <f t="shared" si="21"/>
        <v>-1.3622603430877955E-2</v>
      </c>
      <c r="D62" s="56">
        <f t="shared" si="21"/>
        <v>4.4501278772378416E-2</v>
      </c>
      <c r="E62" s="56">
        <f t="shared" si="21"/>
        <v>-7.6395690499510338E-2</v>
      </c>
      <c r="F62" s="56">
        <f t="shared" si="21"/>
        <v>1.0604453870625585E-2</v>
      </c>
      <c r="G62" s="56">
        <f t="shared" si="21"/>
        <v>-3.147953830010497E-2</v>
      </c>
      <c r="H62" s="56">
        <f t="shared" si="21"/>
        <v>0.19447453954496208</v>
      </c>
      <c r="I62" s="56">
        <f t="shared" si="21"/>
        <v>6.3945578231292544E-2</v>
      </c>
    </row>
    <row r="63" spans="1:10" x14ac:dyDescent="0.3">
      <c r="A63" s="22" t="s">
        <v>138</v>
      </c>
      <c r="B63">
        <f>Historicals!B199</f>
        <v>0</v>
      </c>
      <c r="C63" s="56">
        <f>Historicals!C199</f>
        <v>-1.3622603430877902E-2</v>
      </c>
      <c r="D63" s="56">
        <f>Historicals!D199</f>
        <v>4.4501278772378514E-2</v>
      </c>
      <c r="E63" s="56">
        <f>Historicals!E199</f>
        <v>-7.6395690499510283E-2</v>
      </c>
      <c r="F63" s="56">
        <f>Historicals!F199</f>
        <v>1.0604453870625663E-2</v>
      </c>
      <c r="G63" s="56">
        <f>Historicals!G199</f>
        <v>-3.1479538300104928E-2</v>
      </c>
      <c r="H63" s="56">
        <f>Historicals!H199</f>
        <v>0.19447453954496208</v>
      </c>
      <c r="I63" s="56">
        <f>Historicals!I199</f>
        <v>7.0000000000000007E-2</v>
      </c>
    </row>
    <row r="64" spans="1:10" x14ac:dyDescent="0.3">
      <c r="A64" s="22" t="s">
        <v>139</v>
      </c>
      <c r="B64" t="str">
        <f>+IFERROR(B62-B63,"nm")</f>
        <v>nm</v>
      </c>
      <c r="C64" s="56">
        <f>+IFERROR(C62-C63,"nm")</f>
        <v>-5.377642775528102E-17</v>
      </c>
      <c r="D64" s="56">
        <f>+IFERROR(D62-D63,"nm")</f>
        <v>-9.7144514654701197E-17</v>
      </c>
      <c r="E64" s="56">
        <f>+IFERROR(E62-E63,"nm")</f>
        <v>-5.5511151231257827E-17</v>
      </c>
      <c r="F64" s="56">
        <f>+IFERROR(F62-F63,"nm")</f>
        <v>-7.8062556418956319E-17</v>
      </c>
      <c r="G64" s="56">
        <f>+IFERROR(G62-G63,"nm")</f>
        <v>-4.163336342344337E-17</v>
      </c>
      <c r="H64" s="56">
        <f>+IFERROR(H62-H63,"nm")</f>
        <v>0</v>
      </c>
      <c r="I64" s="56">
        <f>+IFERROR(I62-I63,"nm")</f>
        <v>-6.0544217687074631E-3</v>
      </c>
    </row>
    <row r="65" spans="1:9" x14ac:dyDescent="0.3">
      <c r="A65" s="36" t="s">
        <v>109</v>
      </c>
      <c r="B65" s="61">
        <f>Historicals!B132</f>
        <v>-82</v>
      </c>
      <c r="C65" s="61">
        <f>Historicals!C132</f>
        <v>-86</v>
      </c>
      <c r="D65" s="61">
        <f>Historicals!D132</f>
        <v>75</v>
      </c>
      <c r="E65" s="61">
        <f>Historicals!E132</f>
        <v>26</v>
      </c>
      <c r="F65" s="61">
        <f>Historicals!F132</f>
        <v>-7</v>
      </c>
      <c r="G65" s="61">
        <f>Historicals!G132</f>
        <v>-11</v>
      </c>
      <c r="H65" s="61">
        <f>Historicals!H132</f>
        <v>40</v>
      </c>
      <c r="I65" s="61">
        <f>Historicals!I132</f>
        <v>-72</v>
      </c>
    </row>
    <row r="66" spans="1:9" x14ac:dyDescent="0.3">
      <c r="A66" s="22" t="s">
        <v>130</v>
      </c>
      <c r="B66" t="str">
        <f t="shared" ref="B66:I66" si="22">+IFERROR(B65/A65-1,"nm")</f>
        <v>nm</v>
      </c>
      <c r="C66" s="56">
        <f t="shared" si="22"/>
        <v>4.8780487804878092E-2</v>
      </c>
      <c r="D66" s="56">
        <f t="shared" si="22"/>
        <v>-1.8720930232558139</v>
      </c>
      <c r="E66" s="56">
        <f t="shared" si="22"/>
        <v>-0.65333333333333332</v>
      </c>
      <c r="F66" s="56">
        <f t="shared" si="22"/>
        <v>-1.2692307692307692</v>
      </c>
      <c r="G66" s="56">
        <f t="shared" si="22"/>
        <v>0.5714285714285714</v>
      </c>
      <c r="H66" s="56">
        <f t="shared" si="22"/>
        <v>-4.6363636363636367</v>
      </c>
      <c r="I66" s="56">
        <f t="shared" si="22"/>
        <v>-2.8</v>
      </c>
    </row>
    <row r="67" spans="1:9" x14ac:dyDescent="0.3">
      <c r="A67" s="22" t="s">
        <v>138</v>
      </c>
      <c r="B67">
        <f>Historicals!B204</f>
        <v>0</v>
      </c>
      <c r="C67" s="56">
        <f>Historicals!C204</f>
        <v>4.878048780487805E-2</v>
      </c>
      <c r="D67" s="56">
        <f>Historicals!D204</f>
        <v>-1.8720930232558139</v>
      </c>
      <c r="E67" s="56">
        <f>Historicals!E204</f>
        <v>-0.65333333333333332</v>
      </c>
      <c r="F67" s="56">
        <f>Historicals!F204</f>
        <v>-1.2692307692307692</v>
      </c>
      <c r="G67" s="56">
        <f>Historicals!G204</f>
        <v>0.57099999999999995</v>
      </c>
      <c r="H67" s="56">
        <f>Historicals!H204</f>
        <v>-4.6363636363636367</v>
      </c>
      <c r="I67" s="56">
        <f>Historicals!I204</f>
        <v>0</v>
      </c>
    </row>
    <row r="68" spans="1:9" x14ac:dyDescent="0.3">
      <c r="A68" s="22" t="s">
        <v>139</v>
      </c>
      <c r="B68" t="str">
        <f>+IFERROR(B66-B67,"nm")</f>
        <v>nm</v>
      </c>
      <c r="C68" s="56">
        <f>+IFERROR(C66-C67,"nm")</f>
        <v>4.163336342344337E-17</v>
      </c>
      <c r="D68" s="56">
        <f>+IFERROR(D66-D67,"nm")</f>
        <v>0</v>
      </c>
      <c r="E68" s="65">
        <f>+IFERROR(E66-E67,"nm")</f>
        <v>0</v>
      </c>
      <c r="F68" s="56">
        <f>+IFERROR(F66-F67,"nm")</f>
        <v>0</v>
      </c>
      <c r="G68" s="56">
        <f>+IFERROR(G66-G67,"nm")</f>
        <v>4.2857142857144481E-4</v>
      </c>
      <c r="H68" s="56">
        <f>+IFERROR(H66-H67,"nm")</f>
        <v>0</v>
      </c>
      <c r="I68" s="56">
        <f>+IFERROR(I66-I67,"nm")</f>
        <v>-2.8</v>
      </c>
    </row>
    <row r="69" spans="1:9" x14ac:dyDescent="0.3">
      <c r="A69" s="36"/>
      <c r="C69" s="56"/>
      <c r="D69" s="56"/>
      <c r="E69" s="56"/>
      <c r="F69" s="56"/>
      <c r="G69" s="56"/>
      <c r="H69" s="56"/>
      <c r="I69" s="56"/>
    </row>
    <row r="70" spans="1:9" x14ac:dyDescent="0.3">
      <c r="A70" s="27" t="s">
        <v>131</v>
      </c>
      <c r="B70" s="62">
        <f t="shared" ref="B70:I70" si="23">+B76+B73</f>
        <v>0</v>
      </c>
      <c r="C70" s="62">
        <f t="shared" si="23"/>
        <v>0</v>
      </c>
      <c r="D70" s="62">
        <f t="shared" si="23"/>
        <v>0</v>
      </c>
      <c r="E70" s="62">
        <f t="shared" si="23"/>
        <v>0</v>
      </c>
      <c r="F70" s="62">
        <f t="shared" si="23"/>
        <v>0</v>
      </c>
      <c r="G70" s="62">
        <f t="shared" si="23"/>
        <v>0</v>
      </c>
      <c r="H70" s="62">
        <f t="shared" si="23"/>
        <v>0</v>
      </c>
      <c r="I70" s="62">
        <f t="shared" si="23"/>
        <v>0</v>
      </c>
    </row>
    <row r="71" spans="1:9" x14ac:dyDescent="0.3">
      <c r="A71" s="20" t="s">
        <v>130</v>
      </c>
      <c r="B71" s="56" t="str">
        <f t="shared" ref="B71:I71" si="24">+IFERROR(B70/A70-1,"nm")</f>
        <v>nm</v>
      </c>
      <c r="C71" t="str">
        <f t="shared" si="24"/>
        <v>nm</v>
      </c>
      <c r="D71" s="56" t="str">
        <f t="shared" si="24"/>
        <v>nm</v>
      </c>
      <c r="E71" s="56" t="str">
        <f t="shared" si="24"/>
        <v>nm</v>
      </c>
      <c r="F71" s="56" t="str">
        <f t="shared" si="24"/>
        <v>nm</v>
      </c>
      <c r="G71" s="56" t="str">
        <f t="shared" si="24"/>
        <v>nm</v>
      </c>
      <c r="H71" s="56" t="str">
        <f t="shared" si="24"/>
        <v>nm</v>
      </c>
      <c r="I71" s="56" t="str">
        <f t="shared" si="24"/>
        <v>nm</v>
      </c>
    </row>
    <row r="72" spans="1:9" x14ac:dyDescent="0.3">
      <c r="A72" s="20" t="s">
        <v>132</v>
      </c>
      <c r="B72" s="63">
        <f t="shared" ref="B72:I72" si="25">+IFERROR(B70/B$3,"nm")</f>
        <v>0</v>
      </c>
      <c r="C72" s="63">
        <f t="shared" si="25"/>
        <v>0</v>
      </c>
      <c r="D72" s="63">
        <f t="shared" si="25"/>
        <v>0</v>
      </c>
      <c r="E72" s="63">
        <f t="shared" si="25"/>
        <v>0</v>
      </c>
      <c r="F72" s="63">
        <f t="shared" si="25"/>
        <v>0</v>
      </c>
      <c r="G72" s="63">
        <f t="shared" si="25"/>
        <v>0</v>
      </c>
      <c r="H72" s="63">
        <f t="shared" si="25"/>
        <v>0</v>
      </c>
      <c r="I72" s="63">
        <f t="shared" si="25"/>
        <v>0</v>
      </c>
    </row>
    <row r="73" spans="1:9" x14ac:dyDescent="0.3">
      <c r="A73" s="19" t="s">
        <v>133</v>
      </c>
      <c r="B73" s="62">
        <f>Historicals!B167</f>
        <v>0</v>
      </c>
      <c r="C73" s="62">
        <f>Historicals!C167</f>
        <v>0</v>
      </c>
      <c r="D73" s="62">
        <f>Historicals!D167</f>
        <v>0</v>
      </c>
      <c r="E73" s="62">
        <f>Historicals!E167</f>
        <v>0</v>
      </c>
      <c r="F73" s="62">
        <f>Historicals!F167</f>
        <v>0</v>
      </c>
      <c r="G73" s="62">
        <f>Historicals!G167</f>
        <v>0</v>
      </c>
      <c r="H73" s="62">
        <f>Historicals!H167</f>
        <v>0</v>
      </c>
      <c r="I73" s="62">
        <f>Historicals!I167</f>
        <v>0</v>
      </c>
    </row>
    <row r="74" spans="1:9" x14ac:dyDescent="0.3">
      <c r="A74" s="20" t="s">
        <v>130</v>
      </c>
      <c r="B74" s="62" t="str">
        <f t="shared" ref="B74:I74" si="26">+IFERROR(B73/A73-1,"nm")</f>
        <v>nm</v>
      </c>
      <c r="C74" s="62" t="str">
        <f t="shared" si="26"/>
        <v>nm</v>
      </c>
      <c r="D74" s="62" t="str">
        <f t="shared" si="26"/>
        <v>nm</v>
      </c>
      <c r="E74" s="62" t="str">
        <f t="shared" si="26"/>
        <v>nm</v>
      </c>
      <c r="F74" s="62" t="str">
        <f t="shared" si="26"/>
        <v>nm</v>
      </c>
      <c r="G74" s="62" t="str">
        <f t="shared" si="26"/>
        <v>nm</v>
      </c>
      <c r="H74" s="62" t="str">
        <f t="shared" si="26"/>
        <v>nm</v>
      </c>
      <c r="I74" s="62" t="str">
        <f t="shared" si="26"/>
        <v>nm</v>
      </c>
    </row>
    <row r="75" spans="1:9" x14ac:dyDescent="0.3">
      <c r="A75" s="20" t="s">
        <v>134</v>
      </c>
      <c r="B75" s="63">
        <f t="shared" ref="B75:I75" si="27">+IFERROR(B73/B$3,"nm")</f>
        <v>0</v>
      </c>
      <c r="C75" s="63">
        <f t="shared" si="27"/>
        <v>0</v>
      </c>
      <c r="D75" s="63">
        <f t="shared" si="27"/>
        <v>0</v>
      </c>
      <c r="E75" s="63">
        <f t="shared" si="27"/>
        <v>0</v>
      </c>
      <c r="F75" s="63">
        <f t="shared" si="27"/>
        <v>0</v>
      </c>
      <c r="G75" s="63">
        <f t="shared" si="27"/>
        <v>0</v>
      </c>
      <c r="H75" s="63">
        <f t="shared" si="27"/>
        <v>0</v>
      </c>
      <c r="I75" s="63">
        <f t="shared" si="27"/>
        <v>0</v>
      </c>
    </row>
    <row r="76" spans="1:9" x14ac:dyDescent="0.3">
      <c r="A76" s="19" t="s">
        <v>135</v>
      </c>
      <c r="B76" s="62">
        <f>Historicals!B134</f>
        <v>0</v>
      </c>
      <c r="C76" s="62">
        <f>Historicals!C134</f>
        <v>0</v>
      </c>
      <c r="D76" s="62">
        <f>Historicals!D134</f>
        <v>0</v>
      </c>
      <c r="E76" s="62">
        <f>Historicals!E134</f>
        <v>0</v>
      </c>
      <c r="F76" s="62">
        <f>Historicals!F134</f>
        <v>0</v>
      </c>
      <c r="G76" s="62">
        <f>Historicals!G134</f>
        <v>0</v>
      </c>
      <c r="H76" s="62">
        <f>Historicals!H134</f>
        <v>0</v>
      </c>
      <c r="I76" s="62">
        <f>Historicals!I134</f>
        <v>0</v>
      </c>
    </row>
    <row r="77" spans="1:9" x14ac:dyDescent="0.3">
      <c r="A77" s="20" t="s">
        <v>130</v>
      </c>
      <c r="B77" s="56" t="str">
        <f t="shared" ref="B77:I77" si="28">+IFERROR(B76/A76-1,"nm")</f>
        <v>nm</v>
      </c>
      <c r="C77" t="str">
        <f t="shared" si="28"/>
        <v>nm</v>
      </c>
      <c r="D77" s="56" t="str">
        <f t="shared" si="28"/>
        <v>nm</v>
      </c>
      <c r="E77" s="56" t="str">
        <f t="shared" si="28"/>
        <v>nm</v>
      </c>
      <c r="F77" s="56" t="str">
        <f t="shared" si="28"/>
        <v>nm</v>
      </c>
      <c r="G77" s="56" t="str">
        <f t="shared" si="28"/>
        <v>nm</v>
      </c>
      <c r="H77" s="56" t="str">
        <f t="shared" si="28"/>
        <v>nm</v>
      </c>
      <c r="I77" s="56" t="str">
        <f t="shared" si="28"/>
        <v>nm</v>
      </c>
    </row>
    <row r="78" spans="1:9" x14ac:dyDescent="0.3">
      <c r="A78" s="20" t="s">
        <v>132</v>
      </c>
      <c r="B78" s="63">
        <f t="shared" ref="B78:I78" si="29">+IFERROR(B76/B$3,"nm")</f>
        <v>0</v>
      </c>
      <c r="C78" s="63">
        <f t="shared" si="29"/>
        <v>0</v>
      </c>
      <c r="D78" s="63">
        <f t="shared" si="29"/>
        <v>0</v>
      </c>
      <c r="E78" s="63">
        <f t="shared" si="29"/>
        <v>0</v>
      </c>
      <c r="F78" s="63">
        <f t="shared" si="29"/>
        <v>0</v>
      </c>
      <c r="G78" s="63">
        <f t="shared" si="29"/>
        <v>0</v>
      </c>
      <c r="H78" s="63">
        <f t="shared" si="29"/>
        <v>0</v>
      </c>
      <c r="I78" s="63">
        <f t="shared" si="29"/>
        <v>0</v>
      </c>
    </row>
    <row r="79" spans="1:9" x14ac:dyDescent="0.3">
      <c r="A79" s="19" t="s">
        <v>136</v>
      </c>
      <c r="B79" s="62">
        <f>Historicals!B156</f>
        <v>0</v>
      </c>
      <c r="C79" s="62">
        <f>Historicals!C156</f>
        <v>0</v>
      </c>
      <c r="D79" s="62">
        <f>Historicals!D156</f>
        <v>0</v>
      </c>
      <c r="E79" s="62">
        <f>Historicals!E156</f>
        <v>0</v>
      </c>
      <c r="F79" s="62">
        <f>Historicals!F156</f>
        <v>0</v>
      </c>
      <c r="G79" s="62">
        <f>Historicals!G156</f>
        <v>0</v>
      </c>
      <c r="H79" s="62">
        <f>Historicals!H156</f>
        <v>0</v>
      </c>
      <c r="I79" s="62">
        <f>Historicals!I156</f>
        <v>0</v>
      </c>
    </row>
    <row r="80" spans="1:9" x14ac:dyDescent="0.3">
      <c r="A80" s="20" t="s">
        <v>130</v>
      </c>
      <c r="B80" s="56" t="str">
        <f t="shared" ref="B80:I80" si="30">+IFERROR(B79/A79-1,"nm")</f>
        <v>nm</v>
      </c>
      <c r="C80" t="str">
        <f t="shared" si="30"/>
        <v>nm</v>
      </c>
      <c r="D80" s="56" t="str">
        <f t="shared" si="30"/>
        <v>nm</v>
      </c>
      <c r="E80" s="56" t="str">
        <f t="shared" si="30"/>
        <v>nm</v>
      </c>
      <c r="F80" s="56" t="str">
        <f t="shared" si="30"/>
        <v>nm</v>
      </c>
      <c r="G80" s="56" t="str">
        <f t="shared" si="30"/>
        <v>nm</v>
      </c>
      <c r="H80" s="56" t="str">
        <f t="shared" si="30"/>
        <v>nm</v>
      </c>
      <c r="I80" s="56" t="str">
        <f t="shared" si="30"/>
        <v>nm</v>
      </c>
    </row>
    <row r="81" spans="1:15" x14ac:dyDescent="0.3">
      <c r="A81" s="20" t="s">
        <v>134</v>
      </c>
      <c r="B81" s="63">
        <f t="shared" ref="B81:I81" si="31">+IFERROR(B79/B$3,"nm")</f>
        <v>0</v>
      </c>
      <c r="C81" s="63">
        <f t="shared" si="31"/>
        <v>0</v>
      </c>
      <c r="D81" s="63">
        <f t="shared" si="31"/>
        <v>0</v>
      </c>
      <c r="E81" s="63">
        <f t="shared" si="31"/>
        <v>0</v>
      </c>
      <c r="F81" s="63">
        <f t="shared" si="31"/>
        <v>0</v>
      </c>
      <c r="G81" s="63">
        <f t="shared" si="31"/>
        <v>0</v>
      </c>
      <c r="H81" s="63">
        <f t="shared" si="31"/>
        <v>0</v>
      </c>
      <c r="I81" s="63">
        <f t="shared" si="31"/>
        <v>0</v>
      </c>
      <c r="J81" s="63"/>
    </row>
    <row r="82" spans="1:15" x14ac:dyDescent="0.3">
      <c r="A82" s="21" t="str">
        <f>+Historicals!A107</f>
        <v>Income taxes</v>
      </c>
      <c r="B82" s="21"/>
      <c r="C82" s="21"/>
      <c r="D82" s="21"/>
      <c r="E82" s="21"/>
      <c r="F82" s="21"/>
      <c r="G82" s="21"/>
      <c r="H82" s="21"/>
      <c r="I82" s="21"/>
      <c r="J82" s="17"/>
      <c r="K82" s="17"/>
      <c r="L82" s="17"/>
      <c r="M82" s="17"/>
      <c r="N82" s="17"/>
      <c r="O82" s="17"/>
    </row>
    <row r="83" spans="1:15" x14ac:dyDescent="0.3">
      <c r="A83" s="6" t="s">
        <v>137</v>
      </c>
      <c r="B83" s="6">
        <f>+Historicals!B107</f>
        <v>1262</v>
      </c>
      <c r="C83" s="6">
        <f>+Historicals!C107</f>
        <v>748</v>
      </c>
      <c r="D83" s="6">
        <f>+Historicals!D107</f>
        <v>703</v>
      </c>
      <c r="E83" s="6">
        <f>+Historicals!E107</f>
        <v>529</v>
      </c>
      <c r="F83" s="6">
        <f>+Historicals!F107</f>
        <v>757</v>
      </c>
      <c r="G83" s="6">
        <f>+Historicals!G107</f>
        <v>1028</v>
      </c>
      <c r="H83" s="6">
        <f>+Historicals!H107</f>
        <v>1177</v>
      </c>
      <c r="I83" s="6">
        <f>+Historicals!I107</f>
        <v>1231</v>
      </c>
    </row>
    <row r="84" spans="1:15" x14ac:dyDescent="0.3">
      <c r="A84" s="22" t="s">
        <v>130</v>
      </c>
      <c r="B84" s="25" t="str">
        <f>+IFERROR(B4/A4-1,"nm")</f>
        <v>nm</v>
      </c>
      <c r="C84" s="25">
        <f t="shared" ref="C84:H84" si="32">+IFERROR(C83/B83-1,"nm")</f>
        <v>-0.40729001584786051</v>
      </c>
      <c r="D84" s="25">
        <f t="shared" si="32"/>
        <v>-6.0160427807486649E-2</v>
      </c>
      <c r="E84" s="25">
        <f t="shared" si="32"/>
        <v>-0.24751066856330017</v>
      </c>
      <c r="F84" s="25">
        <f t="shared" si="32"/>
        <v>0.43100189035916814</v>
      </c>
      <c r="G84" s="25">
        <f t="shared" si="32"/>
        <v>0.3579920739762219</v>
      </c>
      <c r="H84" s="25">
        <f t="shared" si="32"/>
        <v>0.14494163424124507</v>
      </c>
      <c r="I84" s="25">
        <f>+IFERROR(I83/H83-1,"nm")</f>
        <v>4.587935429056933E-2</v>
      </c>
    </row>
    <row r="85" spans="1:15" x14ac:dyDescent="0.3">
      <c r="A85" s="23" t="s">
        <v>114</v>
      </c>
      <c r="B85" s="3">
        <f>+Historicals!B108</f>
        <v>206</v>
      </c>
      <c r="C85" s="3">
        <f>+Historicals!C108</f>
        <v>252</v>
      </c>
      <c r="D85" s="3">
        <f>+Historicals!D108</f>
        <v>266</v>
      </c>
      <c r="E85" s="3">
        <f>+Historicals!E108</f>
        <v>294</v>
      </c>
      <c r="F85" s="3">
        <f>+Historicals!F108</f>
        <v>160</v>
      </c>
      <c r="G85" s="3">
        <f>+Historicals!G108</f>
        <v>121</v>
      </c>
      <c r="H85" s="3">
        <f>+Historicals!H108</f>
        <v>179</v>
      </c>
      <c r="I85" s="3">
        <f>+Historicals!I108</f>
        <v>160</v>
      </c>
    </row>
    <row r="86" spans="1:15" x14ac:dyDescent="0.3">
      <c r="A86" s="22" t="s">
        <v>130</v>
      </c>
      <c r="B86" s="25" t="str">
        <f>+IFERROR(B85/A85-1,"nm")</f>
        <v>nm</v>
      </c>
      <c r="C86" s="25">
        <f t="shared" ref="C86" si="33">+IFERROR(C85/B85-1,"nm")</f>
        <v>0.22330097087378631</v>
      </c>
      <c r="D86" s="25">
        <f t="shared" ref="D86" si="34">+IFERROR(D85/C85-1,"nm")</f>
        <v>5.555555555555558E-2</v>
      </c>
      <c r="E86" s="25">
        <f t="shared" ref="E86" si="35">+IFERROR(E85/D85-1,"nm")</f>
        <v>0.10526315789473695</v>
      </c>
      <c r="F86" s="25">
        <f t="shared" ref="F86" si="36">+IFERROR(F85/E85-1,"nm")</f>
        <v>-0.45578231292517002</v>
      </c>
      <c r="G86" s="25">
        <f t="shared" ref="G86" si="37">+IFERROR(G85/F85-1,"nm")</f>
        <v>-0.24375000000000002</v>
      </c>
      <c r="H86" s="25">
        <f t="shared" ref="H86" si="38">+IFERROR(H85/G85-1,"nm")</f>
        <v>0.47933884297520657</v>
      </c>
      <c r="I86" s="25">
        <f>+IFERROR(I85/H85-1,"nm")</f>
        <v>-0.1061452513966481</v>
      </c>
    </row>
    <row r="87" spans="1:15" x14ac:dyDescent="0.3">
      <c r="A87" s="22" t="s">
        <v>138</v>
      </c>
      <c r="B87" s="25">
        <f>+Historicals!B180</f>
        <v>0</v>
      </c>
      <c r="C87" s="25">
        <f>+Historicals!C180</f>
        <v>0</v>
      </c>
      <c r="D87" s="25">
        <f>+Historicals!D180</f>
        <v>0</v>
      </c>
      <c r="E87" s="25">
        <f>+Historicals!E180</f>
        <v>0</v>
      </c>
      <c r="F87" s="25">
        <f>+Historicals!F180</f>
        <v>0</v>
      </c>
      <c r="G87" s="25">
        <f>+Historicals!G180</f>
        <v>0</v>
      </c>
      <c r="H87" s="25">
        <f>+Historicals!H180</f>
        <v>0</v>
      </c>
      <c r="I87" s="25">
        <f>+Historicals!I180</f>
        <v>0</v>
      </c>
    </row>
    <row r="88" spans="1:15" x14ac:dyDescent="0.3">
      <c r="A88" s="22" t="s">
        <v>139</v>
      </c>
      <c r="B88" s="25" t="str">
        <f t="shared" ref="B88:H88" si="39">+IFERROR(B86-B87,"nm")</f>
        <v>nm</v>
      </c>
      <c r="C88" s="25">
        <f t="shared" si="39"/>
        <v>0.22330097087378631</v>
      </c>
      <c r="D88" s="25">
        <f t="shared" si="39"/>
        <v>5.555555555555558E-2</v>
      </c>
      <c r="E88" s="25">
        <f t="shared" si="39"/>
        <v>0.10526315789473695</v>
      </c>
      <c r="F88" s="25">
        <f t="shared" si="39"/>
        <v>-0.45578231292517002</v>
      </c>
      <c r="G88" s="25">
        <f t="shared" si="39"/>
        <v>-0.24375000000000002</v>
      </c>
      <c r="H88" s="25">
        <f t="shared" si="39"/>
        <v>0.47933884297520657</v>
      </c>
      <c r="I88" s="25">
        <f>+IFERROR(I86-I87,"nm")</f>
        <v>-0.1061452513966481</v>
      </c>
    </row>
    <row r="89" spans="1:15" x14ac:dyDescent="0.3">
      <c r="A89" s="23" t="s">
        <v>115</v>
      </c>
      <c r="B89" s="3">
        <f>+Historicals!B109</f>
        <v>240</v>
      </c>
      <c r="C89" s="3">
        <f>+Historicals!C109</f>
        <v>271</v>
      </c>
      <c r="D89" s="3">
        <f>+Historicals!D109</f>
        <v>300</v>
      </c>
      <c r="E89" s="3">
        <f>+Historicals!E109</f>
        <v>320</v>
      </c>
      <c r="F89" s="3">
        <f>+Historicals!F109</f>
        <v>347</v>
      </c>
      <c r="G89" s="3">
        <f>+Historicals!G109</f>
        <v>385</v>
      </c>
      <c r="H89" s="3">
        <f>+Historicals!H109</f>
        <v>438</v>
      </c>
      <c r="I89" s="3">
        <f>+Historicals!I109</f>
        <v>480</v>
      </c>
    </row>
    <row r="90" spans="1:15" x14ac:dyDescent="0.3">
      <c r="A90" s="22" t="s">
        <v>130</v>
      </c>
      <c r="B90" s="25" t="str">
        <f>+IFERROR(B89/A89-1,"nm")</f>
        <v>nm</v>
      </c>
      <c r="C90" s="25">
        <f t="shared" ref="C90" si="40">+IFERROR(C89/B89-1,"nm")</f>
        <v>0.12916666666666665</v>
      </c>
      <c r="D90" s="25">
        <f t="shared" ref="D90" si="41">+IFERROR(D89/C89-1,"nm")</f>
        <v>0.10701107011070121</v>
      </c>
      <c r="E90" s="25">
        <f t="shared" ref="E90" si="42">+IFERROR(E89/D89-1,"nm")</f>
        <v>6.6666666666666652E-2</v>
      </c>
      <c r="F90" s="25">
        <f t="shared" ref="F90" si="43">+IFERROR(F89/E89-1,"nm")</f>
        <v>8.4375000000000089E-2</v>
      </c>
      <c r="G90" s="25">
        <f t="shared" ref="G90" si="44">+IFERROR(G89/F89-1,"nm")</f>
        <v>0.10951008645533133</v>
      </c>
      <c r="H90" s="25">
        <f t="shared" ref="H90" si="45">+IFERROR(H89/G89-1,"nm")</f>
        <v>0.1376623376623376</v>
      </c>
      <c r="I90" s="25">
        <f>+IFERROR(I89/H89-1,"nm")</f>
        <v>9.5890410958904049E-2</v>
      </c>
    </row>
    <row r="91" spans="1:15" x14ac:dyDescent="0.3">
      <c r="A91" s="22" t="s">
        <v>138</v>
      </c>
      <c r="B91" s="25">
        <f>+Historicals!B184</f>
        <v>0</v>
      </c>
      <c r="C91" s="25">
        <f>+Historicals!C184</f>
        <v>-0.12742718446601942</v>
      </c>
      <c r="D91" s="25">
        <f>+Historicals!D184</f>
        <v>-0.10152990264255911</v>
      </c>
      <c r="E91" s="25">
        <f>+Historicals!E184</f>
        <v>-7.8947368421052627E-2</v>
      </c>
      <c r="F91" s="25">
        <f>+Historicals!F184</f>
        <v>3.3613445378151263E-3</v>
      </c>
      <c r="G91" s="25">
        <f>+Historicals!G184</f>
        <v>-0.135678391959799</v>
      </c>
      <c r="H91" s="25">
        <f>+Historicals!H184</f>
        <v>-1.7441860465116279E-2</v>
      </c>
      <c r="I91" s="25">
        <f>+Historicals!I184</f>
        <v>0.25</v>
      </c>
    </row>
    <row r="92" spans="1:15" x14ac:dyDescent="0.3">
      <c r="A92" s="22" t="s">
        <v>139</v>
      </c>
      <c r="B92" s="25" t="str">
        <f t="shared" ref="B92" si="46">+IFERROR(B90-B91,"nm")</f>
        <v>nm</v>
      </c>
      <c r="C92" s="25">
        <f t="shared" ref="C92" si="47">+IFERROR(C90-C91,"nm")</f>
        <v>0.25659385113268607</v>
      </c>
      <c r="D92" s="25">
        <f t="shared" ref="D92" si="48">+IFERROR(D90-D91,"nm")</f>
        <v>0.20854097275326033</v>
      </c>
      <c r="E92" s="25">
        <f t="shared" ref="E92" si="49">+IFERROR(E90-E91,"nm")</f>
        <v>0.14561403508771928</v>
      </c>
      <c r="F92" s="25">
        <f t="shared" ref="F92" si="50">+IFERROR(F90-F91,"nm")</f>
        <v>8.1013655462184961E-2</v>
      </c>
      <c r="G92" s="25">
        <f t="shared" ref="G92" si="51">+IFERROR(G90-G91,"nm")</f>
        <v>0.24518847841513033</v>
      </c>
      <c r="H92" s="25">
        <f t="shared" ref="H92" si="52">+IFERROR(H90-H91,"nm")</f>
        <v>0.15510419812745388</v>
      </c>
      <c r="I92" s="25">
        <f>+IFERROR(I90-I91,"nm")</f>
        <v>-0.15410958904109595</v>
      </c>
    </row>
    <row r="93" spans="1:15" x14ac:dyDescent="0.3">
      <c r="A93" s="23" t="s">
        <v>116</v>
      </c>
      <c r="B93" s="3">
        <f>+Historicals!B110</f>
        <v>0</v>
      </c>
      <c r="C93" s="3">
        <f>+Historicals!C110</f>
        <v>0</v>
      </c>
      <c r="D93" s="3">
        <f>+Historicals!D110</f>
        <v>0</v>
      </c>
      <c r="E93" s="3">
        <f>+Historicals!E110</f>
        <v>0</v>
      </c>
      <c r="F93" s="3">
        <f>+Historicals!F110</f>
        <v>0</v>
      </c>
      <c r="G93" s="3">
        <f>+Historicals!G110</f>
        <v>0</v>
      </c>
      <c r="H93" s="3">
        <f>+Historicals!H110</f>
        <v>0</v>
      </c>
      <c r="I93" s="3">
        <f>+Historicals!I110</f>
        <v>0</v>
      </c>
    </row>
    <row r="94" spans="1:15" x14ac:dyDescent="0.3">
      <c r="A94" s="22" t="s">
        <v>130</v>
      </c>
      <c r="B94" s="25" t="str">
        <f>+IFERROR(B93/A93-1,"nm")</f>
        <v>nm</v>
      </c>
      <c r="C94" s="25" t="str">
        <f t="shared" ref="C94" si="53">+IFERROR(C93/B93-1,"nm")</f>
        <v>nm</v>
      </c>
      <c r="D94" s="25" t="str">
        <f t="shared" ref="D94" si="54">+IFERROR(D93/C93-1,"nm")</f>
        <v>nm</v>
      </c>
      <c r="E94" s="25" t="str">
        <f t="shared" ref="E94" si="55">+IFERROR(E93/D93-1,"nm")</f>
        <v>nm</v>
      </c>
      <c r="F94" s="25" t="str">
        <f t="shared" ref="F94" si="56">+IFERROR(F93/E93-1,"nm")</f>
        <v>nm</v>
      </c>
      <c r="G94" s="25" t="str">
        <f t="shared" ref="G94" si="57">+IFERROR(G93/F93-1,"nm")</f>
        <v>nm</v>
      </c>
      <c r="H94" s="25" t="str">
        <f t="shared" ref="H94" si="58">+IFERROR(H93/G93-1,"nm")</f>
        <v>nm</v>
      </c>
      <c r="I94" s="25" t="str">
        <f>+IFERROR(I93/H93-1,"nm")</f>
        <v>nm</v>
      </c>
    </row>
    <row r="95" spans="1:15" x14ac:dyDescent="0.3">
      <c r="A95" s="22" t="s">
        <v>138</v>
      </c>
      <c r="B95" s="25">
        <f>+Historicals!B182</f>
        <v>0</v>
      </c>
      <c r="C95" s="25">
        <f>+Historicals!C182</f>
        <v>9.3228309428638606E-2</v>
      </c>
      <c r="D95" s="25">
        <f>+Historicals!D182</f>
        <v>4.1402301322722872E-2</v>
      </c>
      <c r="E95" s="25">
        <f>+Historicals!E182</f>
        <v>-3.7381247418422137E-2</v>
      </c>
      <c r="F95" s="25">
        <f>+Historicals!F182</f>
        <v>7.7558463848959452E-2</v>
      </c>
      <c r="G95" s="25">
        <f>+Historicals!G182</f>
        <v>-7.1279243404678949E-2</v>
      </c>
      <c r="H95" s="25">
        <f>+Historicals!H182</f>
        <v>0.24815092721620752</v>
      </c>
      <c r="I95" s="25">
        <f>+Historicals!I182</f>
        <v>0.05</v>
      </c>
    </row>
    <row r="96" spans="1:15" x14ac:dyDescent="0.3">
      <c r="A96" s="22" t="s">
        <v>139</v>
      </c>
      <c r="B96" s="25" t="str">
        <f t="shared" ref="B96" si="59">+IFERROR(B94-B95,"nm")</f>
        <v>nm</v>
      </c>
      <c r="C96" s="25" t="str">
        <f t="shared" ref="C96" si="60">+IFERROR(C94-C95,"nm")</f>
        <v>nm</v>
      </c>
      <c r="D96" s="25" t="str">
        <f t="shared" ref="D96" si="61">+IFERROR(D94-D95,"nm")</f>
        <v>nm</v>
      </c>
      <c r="E96" s="25" t="str">
        <f t="shared" ref="E96" si="62">+IFERROR(E94-E95,"nm")</f>
        <v>nm</v>
      </c>
      <c r="F96" s="25" t="str">
        <f t="shared" ref="F96" si="63">+IFERROR(F94-F95,"nm")</f>
        <v>nm</v>
      </c>
      <c r="G96" s="25" t="str">
        <f t="shared" ref="G96" si="64">+IFERROR(G94-G95,"nm")</f>
        <v>nm</v>
      </c>
      <c r="H96" s="25" t="str">
        <f t="shared" ref="H96" si="65">+IFERROR(H94-H95,"nm")</f>
        <v>nm</v>
      </c>
      <c r="I96" s="25" t="str">
        <f>+IFERROR(I94-I95,"nm")</f>
        <v>nm</v>
      </c>
    </row>
    <row r="97" spans="1:15" x14ac:dyDescent="0.3">
      <c r="A97" s="6" t="s">
        <v>131</v>
      </c>
      <c r="B97" s="26">
        <f t="shared" ref="B97:H97" si="66">+B103+B100</f>
        <v>0</v>
      </c>
      <c r="C97" s="26">
        <f t="shared" si="66"/>
        <v>0</v>
      </c>
      <c r="D97" s="26">
        <f t="shared" si="66"/>
        <v>0</v>
      </c>
      <c r="E97" s="26">
        <f t="shared" si="66"/>
        <v>0</v>
      </c>
      <c r="F97" s="26">
        <f t="shared" si="66"/>
        <v>0</v>
      </c>
      <c r="G97" s="26">
        <f t="shared" si="66"/>
        <v>0</v>
      </c>
      <c r="H97" s="26">
        <f t="shared" si="66"/>
        <v>0</v>
      </c>
      <c r="I97" s="26">
        <f>+I103+I100</f>
        <v>0</v>
      </c>
    </row>
    <row r="98" spans="1:15" x14ac:dyDescent="0.3">
      <c r="A98" s="24" t="s">
        <v>130</v>
      </c>
      <c r="B98" s="25" t="str">
        <f>+IFERROR(B97/A97-1,"nm")</f>
        <v>nm</v>
      </c>
      <c r="C98" s="25" t="str">
        <f t="shared" ref="C98" si="67">+IFERROR(C97/B97-1,"nm")</f>
        <v>nm</v>
      </c>
      <c r="D98" s="25" t="str">
        <f t="shared" ref="D98" si="68">+IFERROR(D97/C97-1,"nm")</f>
        <v>nm</v>
      </c>
      <c r="E98" s="25" t="str">
        <f t="shared" ref="E98" si="69">+IFERROR(E97/D97-1,"nm")</f>
        <v>nm</v>
      </c>
      <c r="F98" s="25" t="str">
        <f t="shared" ref="F98" si="70">+IFERROR(F97/E97-1,"nm")</f>
        <v>nm</v>
      </c>
      <c r="G98" s="25" t="str">
        <f t="shared" ref="G98" si="71">+IFERROR(G97/F97-1,"nm")</f>
        <v>nm</v>
      </c>
      <c r="H98" s="25" t="str">
        <f t="shared" ref="H98" si="72">+IFERROR(H97/G97-1,"nm")</f>
        <v>nm</v>
      </c>
      <c r="I98" s="25" t="str">
        <f>+IFERROR(I97/H97-1,"nm")</f>
        <v>nm</v>
      </c>
    </row>
    <row r="99" spans="1:15" x14ac:dyDescent="0.3">
      <c r="A99" s="24" t="s">
        <v>132</v>
      </c>
      <c r="B99" s="25">
        <f t="shared" ref="B99:H99" si="73">+IFERROR(B97/B$83,"nm")</f>
        <v>0</v>
      </c>
      <c r="C99" s="25">
        <f t="shared" si="73"/>
        <v>0</v>
      </c>
      <c r="D99" s="25">
        <f t="shared" si="73"/>
        <v>0</v>
      </c>
      <c r="E99" s="25">
        <f t="shared" si="73"/>
        <v>0</v>
      </c>
      <c r="F99" s="25">
        <f t="shared" si="73"/>
        <v>0</v>
      </c>
      <c r="G99" s="25">
        <f t="shared" si="73"/>
        <v>0</v>
      </c>
      <c r="H99" s="25">
        <f t="shared" si="73"/>
        <v>0</v>
      </c>
      <c r="I99" s="25">
        <f>+IFERROR(I97/I$83,"nm")</f>
        <v>0</v>
      </c>
    </row>
    <row r="100" spans="1:15" x14ac:dyDescent="0.3">
      <c r="A100" s="6" t="s">
        <v>133</v>
      </c>
      <c r="B100" s="6">
        <f>+Historicals!B167</f>
        <v>0</v>
      </c>
      <c r="C100" s="6">
        <f>+Historicals!C167</f>
        <v>0</v>
      </c>
      <c r="D100" s="6">
        <f>+Historicals!D167</f>
        <v>0</v>
      </c>
      <c r="E100" s="6">
        <f>+Historicals!E167</f>
        <v>0</v>
      </c>
      <c r="F100" s="6">
        <f>+Historicals!F167</f>
        <v>0</v>
      </c>
      <c r="G100" s="6">
        <f>+Historicals!G167</f>
        <v>0</v>
      </c>
      <c r="H100" s="6">
        <f>+Historicals!H167</f>
        <v>0</v>
      </c>
      <c r="I100" s="6">
        <f>+Historicals!I167</f>
        <v>0</v>
      </c>
    </row>
    <row r="101" spans="1:15" x14ac:dyDescent="0.3">
      <c r="A101" s="24" t="s">
        <v>130</v>
      </c>
      <c r="B101" s="25" t="str">
        <f>+IFERROR(B100/A100-1,"nm")</f>
        <v>nm</v>
      </c>
      <c r="C101" s="25" t="str">
        <f t="shared" ref="C101" si="74">+IFERROR(C100/B100-1,"nm")</f>
        <v>nm</v>
      </c>
      <c r="D101" s="25" t="str">
        <f t="shared" ref="D101" si="75">+IFERROR(D100/C100-1,"nm")</f>
        <v>nm</v>
      </c>
      <c r="E101" s="25" t="str">
        <f t="shared" ref="E101" si="76">+IFERROR(E100/D100-1,"nm")</f>
        <v>nm</v>
      </c>
      <c r="F101" s="25" t="str">
        <f t="shared" ref="F101" si="77">+IFERROR(F100/E100-1,"nm")</f>
        <v>nm</v>
      </c>
      <c r="G101" s="25" t="str">
        <f t="shared" ref="G101" si="78">+IFERROR(G100/F100-1,"nm")</f>
        <v>nm</v>
      </c>
      <c r="H101" s="25" t="str">
        <f t="shared" ref="H101" si="79">+IFERROR(H100/G100-1,"nm")</f>
        <v>nm</v>
      </c>
      <c r="I101" s="25" t="str">
        <f>+IFERROR(I100/H100-1,"nm")</f>
        <v>nm</v>
      </c>
    </row>
    <row r="102" spans="1:15" x14ac:dyDescent="0.3">
      <c r="A102" s="24" t="s">
        <v>134</v>
      </c>
      <c r="B102" s="25">
        <f t="shared" ref="B102:H102" si="80">+IFERROR(B100/B$83,"nm")</f>
        <v>0</v>
      </c>
      <c r="C102" s="25">
        <f t="shared" si="80"/>
        <v>0</v>
      </c>
      <c r="D102" s="25">
        <f t="shared" si="80"/>
        <v>0</v>
      </c>
      <c r="E102" s="25">
        <f t="shared" si="80"/>
        <v>0</v>
      </c>
      <c r="F102" s="25">
        <f t="shared" si="80"/>
        <v>0</v>
      </c>
      <c r="G102" s="25">
        <f t="shared" si="80"/>
        <v>0</v>
      </c>
      <c r="H102" s="25">
        <f t="shared" si="80"/>
        <v>0</v>
      </c>
      <c r="I102" s="25">
        <f>+IFERROR(I100/I$83,"nm")</f>
        <v>0</v>
      </c>
    </row>
    <row r="103" spans="1:15" x14ac:dyDescent="0.3">
      <c r="A103" s="6" t="s">
        <v>135</v>
      </c>
      <c r="B103" s="6">
        <f>+Historicals!B134</f>
        <v>0</v>
      </c>
      <c r="C103" s="6">
        <f>+Historicals!C134</f>
        <v>0</v>
      </c>
      <c r="D103" s="6">
        <f>+Historicals!D134</f>
        <v>0</v>
      </c>
      <c r="E103" s="6">
        <f>+Historicals!E134</f>
        <v>0</v>
      </c>
      <c r="F103" s="6">
        <f>+Historicals!F134</f>
        <v>0</v>
      </c>
      <c r="G103" s="6">
        <f>+Historicals!G134</f>
        <v>0</v>
      </c>
      <c r="H103" s="6">
        <f>+Historicals!H134</f>
        <v>0</v>
      </c>
      <c r="I103" s="6">
        <f>+Historicals!I134</f>
        <v>0</v>
      </c>
    </row>
    <row r="104" spans="1:15" x14ac:dyDescent="0.3">
      <c r="A104" s="24" t="s">
        <v>130</v>
      </c>
      <c r="B104" s="25" t="str">
        <f>+IFERROR(B103/A103-1,"nm")</f>
        <v>nm</v>
      </c>
      <c r="C104" s="25" t="str">
        <f t="shared" ref="C104" si="81">+IFERROR(C103/B103-1,"nm")</f>
        <v>nm</v>
      </c>
      <c r="D104" s="25" t="str">
        <f t="shared" ref="D104" si="82">+IFERROR(D103/C103-1,"nm")</f>
        <v>nm</v>
      </c>
      <c r="E104" s="25" t="str">
        <f t="shared" ref="E104" si="83">+IFERROR(E103/D103-1,"nm")</f>
        <v>nm</v>
      </c>
      <c r="F104" s="25" t="str">
        <f t="shared" ref="F104" si="84">+IFERROR(F103/E103-1,"nm")</f>
        <v>nm</v>
      </c>
      <c r="G104" s="25" t="str">
        <f t="shared" ref="G104" si="85">+IFERROR(G103/F103-1,"nm")</f>
        <v>nm</v>
      </c>
      <c r="H104" s="25" t="str">
        <f t="shared" ref="H104" si="86">+IFERROR(H103/G103-1,"nm")</f>
        <v>nm</v>
      </c>
      <c r="I104" s="25" t="str">
        <f>+IFERROR(I103/H103-1,"nm")</f>
        <v>nm</v>
      </c>
    </row>
    <row r="105" spans="1:15" x14ac:dyDescent="0.3">
      <c r="A105" s="24" t="s">
        <v>132</v>
      </c>
      <c r="B105" s="25">
        <f t="shared" ref="B105:H105" si="87">+IFERROR(B103/B$83,"nm")</f>
        <v>0</v>
      </c>
      <c r="C105" s="25">
        <f t="shared" si="87"/>
        <v>0</v>
      </c>
      <c r="D105" s="25">
        <f t="shared" si="87"/>
        <v>0</v>
      </c>
      <c r="E105" s="25">
        <f t="shared" si="87"/>
        <v>0</v>
      </c>
      <c r="F105" s="25">
        <f t="shared" si="87"/>
        <v>0</v>
      </c>
      <c r="G105" s="25">
        <f t="shared" si="87"/>
        <v>0</v>
      </c>
      <c r="H105" s="25">
        <f t="shared" si="87"/>
        <v>0</v>
      </c>
      <c r="I105" s="25">
        <f>+IFERROR(I103/I$83,"nm")</f>
        <v>0</v>
      </c>
    </row>
    <row r="106" spans="1:15" x14ac:dyDescent="0.3">
      <c r="A106" s="6" t="s">
        <v>136</v>
      </c>
      <c r="B106" s="6">
        <f>+Historicals!B156</f>
        <v>0</v>
      </c>
      <c r="C106" s="6">
        <f>+Historicals!C156</f>
        <v>0</v>
      </c>
      <c r="D106" s="6">
        <f>+Historicals!D156</f>
        <v>0</v>
      </c>
      <c r="E106" s="6">
        <f>+Historicals!E156</f>
        <v>0</v>
      </c>
      <c r="F106" s="6">
        <f>+Historicals!F156</f>
        <v>0</v>
      </c>
      <c r="G106" s="6">
        <f>+Historicals!G156</f>
        <v>0</v>
      </c>
      <c r="H106" s="6">
        <f>+Historicals!H156</f>
        <v>0</v>
      </c>
      <c r="I106" s="6">
        <f>+Historicals!I156</f>
        <v>0</v>
      </c>
    </row>
    <row r="107" spans="1:15" x14ac:dyDescent="0.3">
      <c r="A107" s="24" t="s">
        <v>130</v>
      </c>
      <c r="B107" s="25" t="str">
        <f>+IFERROR(B106/A106-1,"nm")</f>
        <v>nm</v>
      </c>
      <c r="C107" s="25" t="str">
        <f t="shared" ref="C107" si="88">+IFERROR(C106/B106-1,"nm")</f>
        <v>nm</v>
      </c>
      <c r="D107" s="25" t="str">
        <f t="shared" ref="D107" si="89">+IFERROR(D106/C106-1,"nm")</f>
        <v>nm</v>
      </c>
      <c r="E107" s="25" t="str">
        <f t="shared" ref="E107" si="90">+IFERROR(E106/D106-1,"nm")</f>
        <v>nm</v>
      </c>
      <c r="F107" s="25" t="str">
        <f t="shared" ref="F107" si="91">+IFERROR(F106/E106-1,"nm")</f>
        <v>nm</v>
      </c>
      <c r="G107" s="25" t="str">
        <f t="shared" ref="G107" si="92">+IFERROR(G106/F106-1,"nm")</f>
        <v>nm</v>
      </c>
      <c r="H107" s="25" t="str">
        <f t="shared" ref="H107" si="93">+IFERROR(H106/G106-1,"nm")</f>
        <v>nm</v>
      </c>
      <c r="I107" s="25" t="str">
        <f>+IFERROR(I106/H106-1,"nm")</f>
        <v>nm</v>
      </c>
    </row>
    <row r="108" spans="1:15" x14ac:dyDescent="0.3">
      <c r="A108" s="24" t="s">
        <v>134</v>
      </c>
      <c r="B108" s="25">
        <f t="shared" ref="B108:H108" si="94">+IFERROR(B106/B$83,"nm")</f>
        <v>0</v>
      </c>
      <c r="C108" s="25">
        <f t="shared" si="94"/>
        <v>0</v>
      </c>
      <c r="D108" s="25">
        <f t="shared" si="94"/>
        <v>0</v>
      </c>
      <c r="E108" s="25">
        <f t="shared" si="94"/>
        <v>0</v>
      </c>
      <c r="F108" s="25">
        <f t="shared" si="94"/>
        <v>0</v>
      </c>
      <c r="G108" s="25">
        <f t="shared" si="94"/>
        <v>0</v>
      </c>
      <c r="H108" s="25">
        <f t="shared" si="94"/>
        <v>0</v>
      </c>
      <c r="I108" s="25">
        <f>+IFERROR(I106/I$83,"nm")</f>
        <v>0</v>
      </c>
    </row>
    <row r="109" spans="1:15" x14ac:dyDescent="0.3">
      <c r="A109" s="21" t="str">
        <f>+Historicals!A111</f>
        <v>Segmental Breakdowns</v>
      </c>
      <c r="B109" s="21"/>
      <c r="C109" s="21"/>
      <c r="D109" s="21"/>
      <c r="E109" s="21"/>
      <c r="F109" s="21"/>
      <c r="G109" s="21"/>
      <c r="H109" s="21"/>
      <c r="I109" s="21"/>
      <c r="J109" s="17"/>
      <c r="K109" s="17"/>
      <c r="L109" s="17"/>
      <c r="M109" s="17"/>
      <c r="N109" s="17"/>
      <c r="O109" s="17"/>
    </row>
  </sheetData>
  <pageMargins left="0.7" right="0.7" top="0.75" bottom="0.75" header="0.3" footer="0.3"/>
  <pageSetup paperSize="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Historicals</vt:lpstr>
      <vt:lpstr>Segmental forecast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Zaneta Azuma-Kotei</cp:lastModifiedBy>
  <dcterms:created xsi:type="dcterms:W3CDTF">2020-05-20T17:26:08Z</dcterms:created>
  <dcterms:modified xsi:type="dcterms:W3CDTF">2023-12-18T19:01:54Z</dcterms:modified>
</cp:coreProperties>
</file>