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1"/>
  <workbookPr defaultThemeVersion="166925"/>
  <mc:AlternateContent xmlns:mc="http://schemas.openxmlformats.org/markup-compatibility/2006">
    <mc:Choice Requires="x15">
      <x15ac:absPath xmlns:x15ac="http://schemas.microsoft.com/office/spreadsheetml/2010/11/ac" url="/Users/sba/Documents/QCP Investment Analysis Program/"/>
    </mc:Choice>
  </mc:AlternateContent>
  <xr:revisionPtr revIDLastSave="0" documentId="8_{CABA355E-98EE-0D44-B0D0-30E043481917}" xr6:coauthVersionLast="47" xr6:coauthVersionMax="47" xr10:uidLastSave="{00000000-0000-0000-0000-000000000000}"/>
  <bookViews>
    <workbookView xWindow="0" yWindow="480" windowWidth="25600" windowHeight="14540"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00" i="3" l="1"/>
  <c r="M100" i="3" s="1"/>
  <c r="N100" i="3" s="1"/>
  <c r="O100" i="3" s="1"/>
  <c r="K97" i="3"/>
  <c r="L181" i="3"/>
  <c r="M181" i="3" s="1"/>
  <c r="N181" i="3" s="1"/>
  <c r="O181" i="3" s="1"/>
  <c r="L180" i="3"/>
  <c r="M180" i="3" s="1"/>
  <c r="N180" i="3" s="1"/>
  <c r="O180" i="3" s="1"/>
  <c r="L178" i="3"/>
  <c r="M178" i="3" s="1"/>
  <c r="N178" i="3" s="1"/>
  <c r="O178" i="3" s="1"/>
  <c r="L177" i="3"/>
  <c r="M177" i="3" s="1"/>
  <c r="N177" i="3" s="1"/>
  <c r="O177" i="3" s="1"/>
  <c r="L175" i="3"/>
  <c r="M175" i="3" s="1"/>
  <c r="N175" i="3" s="1"/>
  <c r="O175" i="3" s="1"/>
  <c r="L174" i="3"/>
  <c r="M174" i="3" s="1"/>
  <c r="N174" i="3" s="1"/>
  <c r="O174" i="3" s="1"/>
  <c r="L172" i="3"/>
  <c r="M172" i="3" s="1"/>
  <c r="N172" i="3" s="1"/>
  <c r="O172" i="3" s="1"/>
  <c r="L171" i="3"/>
  <c r="M171" i="3" s="1"/>
  <c r="N171" i="3" s="1"/>
  <c r="O171" i="3" s="1"/>
  <c r="L169" i="3"/>
  <c r="M169" i="3" s="1"/>
  <c r="N169" i="3" s="1"/>
  <c r="O169" i="3" s="1"/>
  <c r="L166" i="3"/>
  <c r="M166" i="3" s="1"/>
  <c r="N166" i="3" s="1"/>
  <c r="O166" i="3" s="1"/>
  <c r="L165" i="3"/>
  <c r="M165" i="3" s="1"/>
  <c r="N165" i="3" s="1"/>
  <c r="O165" i="3" s="1"/>
  <c r="L163" i="3"/>
  <c r="M163" i="3" s="1"/>
  <c r="N163" i="3" s="1"/>
  <c r="O163" i="3" s="1"/>
  <c r="L162" i="3"/>
  <c r="M162" i="3" s="1"/>
  <c r="N162" i="3" s="1"/>
  <c r="O162" i="3" s="1"/>
  <c r="L160" i="3"/>
  <c r="M160" i="3" s="1"/>
  <c r="N160" i="3" s="1"/>
  <c r="O160" i="3" s="1"/>
  <c r="L159" i="3"/>
  <c r="M159" i="3" s="1"/>
  <c r="N159" i="3" s="1"/>
  <c r="O159" i="3" s="1"/>
  <c r="L157" i="3"/>
  <c r="M157" i="3" s="1"/>
  <c r="N157" i="3" s="1"/>
  <c r="O157" i="3" s="1"/>
  <c r="L156" i="3"/>
  <c r="M156" i="3" s="1"/>
  <c r="N156" i="3" s="1"/>
  <c r="O156" i="3" s="1"/>
  <c r="L154" i="3"/>
  <c r="M154" i="3" s="1"/>
  <c r="N154" i="3" s="1"/>
  <c r="O154" i="3" s="1"/>
  <c r="L153" i="3"/>
  <c r="M153" i="3" s="1"/>
  <c r="N153" i="3" s="1"/>
  <c r="O153" i="3" s="1"/>
  <c r="L152" i="3"/>
  <c r="M152" i="3" s="1"/>
  <c r="N152" i="3" s="1"/>
  <c r="O152" i="3" s="1"/>
  <c r="L150" i="3"/>
  <c r="M150" i="3" s="1"/>
  <c r="N150" i="3" s="1"/>
  <c r="O150" i="3" s="1"/>
  <c r="L149" i="3"/>
  <c r="M149" i="3" s="1"/>
  <c r="N149" i="3" s="1"/>
  <c r="O149" i="3" s="1"/>
  <c r="L148" i="3"/>
  <c r="M148" i="3" s="1"/>
  <c r="N148" i="3" s="1"/>
  <c r="O148" i="3" s="1"/>
  <c r="L146" i="3"/>
  <c r="M146" i="3" s="1"/>
  <c r="N146" i="3" s="1"/>
  <c r="O146" i="3" s="1"/>
  <c r="L145" i="3"/>
  <c r="M145" i="3" s="1"/>
  <c r="N145" i="3" s="1"/>
  <c r="O145" i="3" s="1"/>
  <c r="L144" i="3"/>
  <c r="M144" i="3" s="1"/>
  <c r="N144" i="3" s="1"/>
  <c r="O144" i="3" s="1"/>
  <c r="L142" i="3"/>
  <c r="M142" i="3" s="1"/>
  <c r="N142" i="3" s="1"/>
  <c r="O142" i="3" s="1"/>
  <c r="N139" i="3"/>
  <c r="O139" i="3" s="1"/>
  <c r="L139" i="3"/>
  <c r="M139" i="3" s="1"/>
  <c r="L138" i="3"/>
  <c r="M138" i="3" s="1"/>
  <c r="N138" i="3" s="1"/>
  <c r="O138" i="3" s="1"/>
  <c r="L136" i="3"/>
  <c r="M136" i="3" s="1"/>
  <c r="N136" i="3" s="1"/>
  <c r="O136" i="3" s="1"/>
  <c r="N135" i="3"/>
  <c r="O135" i="3" s="1"/>
  <c r="L135" i="3"/>
  <c r="M135" i="3" s="1"/>
  <c r="L133" i="3"/>
  <c r="M133" i="3" s="1"/>
  <c r="N133" i="3" s="1"/>
  <c r="O133" i="3" s="1"/>
  <c r="L132" i="3"/>
  <c r="M132" i="3" s="1"/>
  <c r="N132" i="3" s="1"/>
  <c r="O132" i="3" s="1"/>
  <c r="L130" i="3"/>
  <c r="M130" i="3" s="1"/>
  <c r="N130" i="3" s="1"/>
  <c r="O130" i="3" s="1"/>
  <c r="L129" i="3"/>
  <c r="M129" i="3" s="1"/>
  <c r="N129" i="3" s="1"/>
  <c r="O129" i="3" s="1"/>
  <c r="L127" i="3"/>
  <c r="M127" i="3" s="1"/>
  <c r="N127" i="3" s="1"/>
  <c r="O127" i="3" s="1"/>
  <c r="L124" i="3"/>
  <c r="M124" i="3" s="1"/>
  <c r="N124" i="3" s="1"/>
  <c r="O124" i="3" s="1"/>
  <c r="L123" i="3"/>
  <c r="M123" i="3" s="1"/>
  <c r="N123" i="3" s="1"/>
  <c r="O123" i="3" s="1"/>
  <c r="L121" i="3"/>
  <c r="M121" i="3" s="1"/>
  <c r="N121" i="3" s="1"/>
  <c r="O121" i="3" s="1"/>
  <c r="L120" i="3"/>
  <c r="M120" i="3" s="1"/>
  <c r="N120" i="3" s="1"/>
  <c r="O120" i="3" s="1"/>
  <c r="L118" i="3"/>
  <c r="M118" i="3" s="1"/>
  <c r="N118" i="3" s="1"/>
  <c r="O118" i="3" s="1"/>
  <c r="L117" i="3"/>
  <c r="M117" i="3" s="1"/>
  <c r="N117" i="3" s="1"/>
  <c r="O117" i="3" s="1"/>
  <c r="L115" i="3"/>
  <c r="M115" i="3" s="1"/>
  <c r="N115" i="3" s="1"/>
  <c r="O115" i="3" s="1"/>
  <c r="L114" i="3"/>
  <c r="M114" i="3" s="1"/>
  <c r="N114" i="3" s="1"/>
  <c r="O114" i="3" s="1"/>
  <c r="L112" i="3"/>
  <c r="M112" i="3" s="1"/>
  <c r="N112" i="3" s="1"/>
  <c r="O112" i="3" s="1"/>
  <c r="L111" i="3"/>
  <c r="M111" i="3" s="1"/>
  <c r="N111" i="3" s="1"/>
  <c r="O111" i="3" s="1"/>
  <c r="L110" i="3"/>
  <c r="M110" i="3" s="1"/>
  <c r="N110" i="3" s="1"/>
  <c r="O110" i="3" s="1"/>
  <c r="L108" i="3"/>
  <c r="M108" i="3" s="1"/>
  <c r="N108" i="3" s="1"/>
  <c r="O108" i="3" s="1"/>
  <c r="L107" i="3"/>
  <c r="M107" i="3" s="1"/>
  <c r="N107" i="3" s="1"/>
  <c r="O107" i="3" s="1"/>
  <c r="L106" i="3"/>
  <c r="M106" i="3" s="1"/>
  <c r="N106" i="3" s="1"/>
  <c r="O106" i="3" s="1"/>
  <c r="L104" i="3"/>
  <c r="M104" i="3" s="1"/>
  <c r="N104" i="3" s="1"/>
  <c r="O104" i="3" s="1"/>
  <c r="L103" i="3"/>
  <c r="M103" i="3" s="1"/>
  <c r="N103" i="3" s="1"/>
  <c r="O103" i="3" s="1"/>
  <c r="L102" i="3"/>
  <c r="M102" i="3" s="1"/>
  <c r="N102" i="3" s="1"/>
  <c r="O102" i="3" s="1"/>
  <c r="L97" i="3"/>
  <c r="M97" i="3" s="1"/>
  <c r="N97" i="3" s="1"/>
  <c r="O97" i="3" s="1"/>
  <c r="L96" i="3"/>
  <c r="M96" i="3" s="1"/>
  <c r="N96" i="3" s="1"/>
  <c r="O96" i="3" s="1"/>
  <c r="L94" i="3"/>
  <c r="M94" i="3" s="1"/>
  <c r="N94" i="3" s="1"/>
  <c r="O94" i="3" s="1"/>
  <c r="L93" i="3"/>
  <c r="M93" i="3" s="1"/>
  <c r="N93" i="3" s="1"/>
  <c r="O93" i="3" s="1"/>
  <c r="L91" i="3"/>
  <c r="M91" i="3" s="1"/>
  <c r="N91" i="3" s="1"/>
  <c r="O91" i="3" s="1"/>
  <c r="L90" i="3"/>
  <c r="M90" i="3" s="1"/>
  <c r="N90" i="3" s="1"/>
  <c r="O90" i="3" s="1"/>
  <c r="L88" i="3"/>
  <c r="M88" i="3" s="1"/>
  <c r="N88" i="3" s="1"/>
  <c r="O88" i="3" s="1"/>
  <c r="L87" i="3"/>
  <c r="M87" i="3" s="1"/>
  <c r="N87" i="3" s="1"/>
  <c r="O87" i="3" s="1"/>
  <c r="L85" i="3"/>
  <c r="M85" i="3" s="1"/>
  <c r="N85" i="3" s="1"/>
  <c r="O85" i="3" s="1"/>
  <c r="L84" i="3"/>
  <c r="M84" i="3" s="1"/>
  <c r="N84" i="3" s="1"/>
  <c r="O84" i="3" s="1"/>
  <c r="L83" i="3"/>
  <c r="M83" i="3" s="1"/>
  <c r="N83" i="3" s="1"/>
  <c r="O83" i="3" s="1"/>
  <c r="L81" i="3"/>
  <c r="M81" i="3" s="1"/>
  <c r="N81" i="3" s="1"/>
  <c r="O81" i="3" s="1"/>
  <c r="L80" i="3"/>
  <c r="M80" i="3" s="1"/>
  <c r="N80" i="3" s="1"/>
  <c r="O80" i="3" s="1"/>
  <c r="L79" i="3"/>
  <c r="M79" i="3" s="1"/>
  <c r="N79" i="3" s="1"/>
  <c r="O79" i="3" s="1"/>
  <c r="L77" i="3"/>
  <c r="M77" i="3" s="1"/>
  <c r="N77" i="3" s="1"/>
  <c r="O77" i="3" s="1"/>
  <c r="L76" i="3"/>
  <c r="M76" i="3" s="1"/>
  <c r="N76" i="3" s="1"/>
  <c r="O76" i="3" s="1"/>
  <c r="L75" i="3"/>
  <c r="M75" i="3" s="1"/>
  <c r="N75" i="3" s="1"/>
  <c r="O75" i="3" s="1"/>
  <c r="L73" i="3"/>
  <c r="M73" i="3" s="1"/>
  <c r="N73" i="3" s="1"/>
  <c r="O73" i="3" s="1"/>
  <c r="L70" i="3"/>
  <c r="M70" i="3" s="1"/>
  <c r="N70" i="3" s="1"/>
  <c r="O70" i="3" s="1"/>
  <c r="L69" i="3"/>
  <c r="M69" i="3" s="1"/>
  <c r="N69" i="3" s="1"/>
  <c r="O69" i="3" s="1"/>
  <c r="L67" i="3"/>
  <c r="M67" i="3" s="1"/>
  <c r="N67" i="3" s="1"/>
  <c r="O67" i="3" s="1"/>
  <c r="L66" i="3"/>
  <c r="M66" i="3" s="1"/>
  <c r="N66" i="3" s="1"/>
  <c r="O66" i="3" s="1"/>
  <c r="L64" i="3"/>
  <c r="M64" i="3" s="1"/>
  <c r="N64" i="3" s="1"/>
  <c r="O64" i="3" s="1"/>
  <c r="L63" i="3"/>
  <c r="M63" i="3" s="1"/>
  <c r="N63" i="3" s="1"/>
  <c r="O63" i="3" s="1"/>
  <c r="L61" i="3"/>
  <c r="M61" i="3" s="1"/>
  <c r="N61" i="3" s="1"/>
  <c r="O61" i="3" s="1"/>
  <c r="L60" i="3"/>
  <c r="M60" i="3" s="1"/>
  <c r="N60" i="3" s="1"/>
  <c r="O60" i="3" s="1"/>
  <c r="L58" i="3"/>
  <c r="M58" i="3" s="1"/>
  <c r="N58" i="3" s="1"/>
  <c r="O58" i="3" s="1"/>
  <c r="L57" i="3"/>
  <c r="M57" i="3" s="1"/>
  <c r="N57" i="3" s="1"/>
  <c r="O57" i="3" s="1"/>
  <c r="L56" i="3"/>
  <c r="M56" i="3" s="1"/>
  <c r="N56" i="3" s="1"/>
  <c r="O56" i="3" s="1"/>
  <c r="M54" i="3"/>
  <c r="N54" i="3" s="1"/>
  <c r="O54" i="3" s="1"/>
  <c r="L54" i="3"/>
  <c r="L53" i="3"/>
  <c r="M53" i="3" s="1"/>
  <c r="N53" i="3" s="1"/>
  <c r="O53" i="3" s="1"/>
  <c r="L52" i="3"/>
  <c r="M52" i="3" s="1"/>
  <c r="N52" i="3" s="1"/>
  <c r="O52" i="3" s="1"/>
  <c r="L50" i="3"/>
  <c r="M50" i="3" s="1"/>
  <c r="N50" i="3" s="1"/>
  <c r="O50" i="3" s="1"/>
  <c r="L49" i="3"/>
  <c r="M49" i="3" s="1"/>
  <c r="N49" i="3" s="1"/>
  <c r="O49" i="3" s="1"/>
  <c r="L48" i="3"/>
  <c r="M48" i="3" s="1"/>
  <c r="N48" i="3" s="1"/>
  <c r="O48" i="3" s="1"/>
  <c r="L46" i="3"/>
  <c r="M46" i="3" s="1"/>
  <c r="N46" i="3" s="1"/>
  <c r="O46" i="3" s="1"/>
  <c r="M43" i="3"/>
  <c r="N43" i="3" s="1"/>
  <c r="O43" i="3" s="1"/>
  <c r="L43" i="3"/>
  <c r="L42" i="3"/>
  <c r="M42" i="3" s="1"/>
  <c r="N42" i="3" s="1"/>
  <c r="O42" i="3" s="1"/>
  <c r="L40" i="3"/>
  <c r="M40" i="3" s="1"/>
  <c r="N40" i="3" s="1"/>
  <c r="O40" i="3" s="1"/>
  <c r="L39" i="3"/>
  <c r="M39" i="3" s="1"/>
  <c r="N39" i="3" s="1"/>
  <c r="O39" i="3" s="1"/>
  <c r="L37" i="3"/>
  <c r="M37" i="3" s="1"/>
  <c r="N37" i="3" s="1"/>
  <c r="O37" i="3" s="1"/>
  <c r="L36" i="3"/>
  <c r="M36" i="3" s="1"/>
  <c r="N36" i="3" s="1"/>
  <c r="O36" i="3" s="1"/>
  <c r="L34" i="3"/>
  <c r="M34" i="3" s="1"/>
  <c r="N34" i="3" s="1"/>
  <c r="O34" i="3" s="1"/>
  <c r="L33" i="3"/>
  <c r="M33" i="3" s="1"/>
  <c r="N33" i="3" s="1"/>
  <c r="O33" i="3" s="1"/>
  <c r="L31" i="3"/>
  <c r="M31" i="3" s="1"/>
  <c r="N31" i="3" s="1"/>
  <c r="O31" i="3" s="1"/>
  <c r="L30" i="3"/>
  <c r="M30" i="3" s="1"/>
  <c r="N30" i="3" s="1"/>
  <c r="O30" i="3" s="1"/>
  <c r="L29" i="3"/>
  <c r="M29" i="3" s="1"/>
  <c r="N29" i="3" s="1"/>
  <c r="O29" i="3" s="1"/>
  <c r="L27" i="3"/>
  <c r="M27" i="3" s="1"/>
  <c r="N27" i="3" s="1"/>
  <c r="O27" i="3" s="1"/>
  <c r="L26" i="3"/>
  <c r="M26" i="3" s="1"/>
  <c r="N26" i="3" s="1"/>
  <c r="O26" i="3" s="1"/>
  <c r="L25" i="3"/>
  <c r="M25" i="3" s="1"/>
  <c r="N25" i="3" s="1"/>
  <c r="O25" i="3" s="1"/>
  <c r="L23" i="3"/>
  <c r="M23" i="3" s="1"/>
  <c r="N23" i="3" s="1"/>
  <c r="O23" i="3" s="1"/>
  <c r="N22" i="3"/>
  <c r="O22" i="3" s="1"/>
  <c r="M22" i="3"/>
  <c r="L22" i="3"/>
  <c r="K130" i="3"/>
  <c r="K181" i="3"/>
  <c r="K180" i="3"/>
  <c r="K178" i="3"/>
  <c r="K177" i="3"/>
  <c r="K175" i="3"/>
  <c r="K174" i="3"/>
  <c r="K172" i="3"/>
  <c r="K171" i="3"/>
  <c r="K169" i="3"/>
  <c r="K166" i="3"/>
  <c r="K165" i="3"/>
  <c r="K163" i="3"/>
  <c r="K162" i="3"/>
  <c r="K160" i="3"/>
  <c r="K159" i="3"/>
  <c r="K157" i="3"/>
  <c r="K156" i="3"/>
  <c r="K154" i="3"/>
  <c r="K153" i="3"/>
  <c r="K152" i="3"/>
  <c r="K150" i="3"/>
  <c r="K149" i="3"/>
  <c r="K148" i="3"/>
  <c r="K146" i="3"/>
  <c r="K145" i="3"/>
  <c r="K144" i="3"/>
  <c r="K142" i="3"/>
  <c r="K139" i="3"/>
  <c r="K138" i="3"/>
  <c r="K136" i="3"/>
  <c r="K135" i="3"/>
  <c r="K133" i="3"/>
  <c r="K132" i="3"/>
  <c r="K129" i="3"/>
  <c r="K127" i="3"/>
  <c r="K124" i="3"/>
  <c r="K123" i="3"/>
  <c r="K121" i="3"/>
  <c r="K120" i="3"/>
  <c r="K118" i="3"/>
  <c r="K117" i="3"/>
  <c r="K115" i="3"/>
  <c r="K114" i="3"/>
  <c r="K112" i="3"/>
  <c r="K111" i="3"/>
  <c r="K110" i="3"/>
  <c r="K108" i="3"/>
  <c r="K107" i="3"/>
  <c r="K106" i="3"/>
  <c r="K104" i="3"/>
  <c r="K103" i="3"/>
  <c r="K102" i="3"/>
  <c r="K100" i="3"/>
  <c r="K96" i="3"/>
  <c r="K94" i="3"/>
  <c r="K93" i="3"/>
  <c r="K91" i="3"/>
  <c r="K90" i="3"/>
  <c r="K88" i="3"/>
  <c r="K87" i="3"/>
  <c r="K85" i="3"/>
  <c r="K84" i="3"/>
  <c r="K83" i="3"/>
  <c r="K81" i="3"/>
  <c r="K80" i="3"/>
  <c r="K79" i="3"/>
  <c r="K77" i="3"/>
  <c r="K76" i="3"/>
  <c r="K75" i="3"/>
  <c r="K73" i="3"/>
  <c r="K70" i="3"/>
  <c r="K69" i="3"/>
  <c r="K67" i="3"/>
  <c r="K66" i="3"/>
  <c r="K64" i="3"/>
  <c r="K63" i="3"/>
  <c r="K61" i="3"/>
  <c r="K60" i="3"/>
  <c r="K58" i="3"/>
  <c r="K57" i="3"/>
  <c r="K56" i="3"/>
  <c r="K54" i="3"/>
  <c r="K53" i="3"/>
  <c r="K52" i="3"/>
  <c r="K50" i="3"/>
  <c r="K49" i="3"/>
  <c r="K48" i="3"/>
  <c r="K46" i="3"/>
  <c r="K43" i="3"/>
  <c r="K42" i="3"/>
  <c r="K40" i="3"/>
  <c r="K39" i="3"/>
  <c r="K37" i="3"/>
  <c r="K36" i="3"/>
  <c r="K34" i="3"/>
  <c r="K33" i="3"/>
  <c r="K31" i="3"/>
  <c r="K30" i="3"/>
  <c r="K29" i="3"/>
  <c r="K27" i="3"/>
  <c r="K26" i="3"/>
  <c r="K25" i="3"/>
  <c r="K23" i="3"/>
  <c r="K22" i="3"/>
  <c r="L21" i="3"/>
  <c r="M21" i="3" s="1"/>
  <c r="N21" i="3" s="1"/>
  <c r="O21" i="3" s="1"/>
  <c r="K21" i="3"/>
  <c r="I153" i="3"/>
  <c r="H153" i="3"/>
  <c r="G153" i="3"/>
  <c r="F153" i="3"/>
  <c r="I149" i="3"/>
  <c r="H149" i="3"/>
  <c r="G149" i="3"/>
  <c r="F149" i="3"/>
  <c r="I145" i="3"/>
  <c r="H145" i="3"/>
  <c r="G145" i="3"/>
  <c r="F145" i="3"/>
  <c r="E151" i="3"/>
  <c r="I111" i="3"/>
  <c r="H111" i="3"/>
  <c r="G111" i="3"/>
  <c r="F111" i="3"/>
  <c r="E111" i="3"/>
  <c r="D111" i="3"/>
  <c r="C111" i="3"/>
  <c r="B111" i="3"/>
  <c r="I107" i="3"/>
  <c r="H107" i="3"/>
  <c r="G107" i="3"/>
  <c r="F107" i="3"/>
  <c r="E107" i="3"/>
  <c r="D107" i="3"/>
  <c r="C107" i="3"/>
  <c r="B107" i="3"/>
  <c r="I84" i="3"/>
  <c r="H84" i="3"/>
  <c r="G84" i="3"/>
  <c r="F84" i="3"/>
  <c r="E84" i="3"/>
  <c r="D84" i="3"/>
  <c r="C84" i="3"/>
  <c r="B84" i="3"/>
  <c r="I80" i="3"/>
  <c r="H80" i="3"/>
  <c r="G80" i="3"/>
  <c r="F80" i="3"/>
  <c r="E80" i="3"/>
  <c r="D80" i="3"/>
  <c r="C80" i="3"/>
  <c r="B80" i="3"/>
  <c r="I76" i="3"/>
  <c r="H76" i="3"/>
  <c r="G76" i="3"/>
  <c r="F76" i="3"/>
  <c r="E76" i="3"/>
  <c r="D76" i="3"/>
  <c r="C76" i="3"/>
  <c r="B76" i="3"/>
  <c r="I57" i="3"/>
  <c r="H57" i="3"/>
  <c r="G57" i="3"/>
  <c r="F57" i="3"/>
  <c r="E57" i="3"/>
  <c r="D57" i="3"/>
  <c r="C57" i="3"/>
  <c r="B57" i="3"/>
  <c r="I53" i="3"/>
  <c r="H53" i="3"/>
  <c r="G53" i="3"/>
  <c r="F53" i="3"/>
  <c r="E53" i="3"/>
  <c r="D53" i="3"/>
  <c r="C53" i="3"/>
  <c r="B53" i="3"/>
  <c r="I49" i="3"/>
  <c r="H49" i="3"/>
  <c r="G49" i="3"/>
  <c r="F49" i="3"/>
  <c r="E49" i="3"/>
  <c r="D49" i="3"/>
  <c r="C49" i="3"/>
  <c r="B49" i="3"/>
  <c r="B180" i="3"/>
  <c r="B174" i="3"/>
  <c r="H180" i="3"/>
  <c r="F180" i="3"/>
  <c r="I179" i="3"/>
  <c r="H179" i="3"/>
  <c r="G179" i="3"/>
  <c r="F179" i="3"/>
  <c r="E179" i="3"/>
  <c r="D179" i="3"/>
  <c r="C179" i="3"/>
  <c r="D180" i="3" s="1"/>
  <c r="B179" i="3"/>
  <c r="F174" i="3"/>
  <c r="I173" i="3"/>
  <c r="H173" i="3"/>
  <c r="G173" i="3"/>
  <c r="F173" i="3"/>
  <c r="E173" i="3"/>
  <c r="D173" i="3"/>
  <c r="C173" i="3"/>
  <c r="B173" i="3"/>
  <c r="I164" i="3"/>
  <c r="H164" i="3"/>
  <c r="H166" i="3" s="1"/>
  <c r="G164" i="3"/>
  <c r="G165" i="3" s="1"/>
  <c r="F164" i="3"/>
  <c r="F166" i="3" s="1"/>
  <c r="E164" i="3"/>
  <c r="D164" i="3"/>
  <c r="D165" i="3" s="1"/>
  <c r="C164" i="3"/>
  <c r="C165" i="3" s="1"/>
  <c r="B164" i="3"/>
  <c r="I158" i="3"/>
  <c r="H158" i="3"/>
  <c r="H160" i="3" s="1"/>
  <c r="G158" i="3"/>
  <c r="G160" i="3" s="1"/>
  <c r="F158" i="3"/>
  <c r="F160" i="3" s="1"/>
  <c r="E158" i="3"/>
  <c r="D158" i="3"/>
  <c r="D160" i="3" s="1"/>
  <c r="C158" i="3"/>
  <c r="C160" i="3" s="1"/>
  <c r="B158" i="3"/>
  <c r="B160" i="3" s="1"/>
  <c r="I137" i="3"/>
  <c r="I139" i="3" s="1"/>
  <c r="H137" i="3"/>
  <c r="H139" i="3" s="1"/>
  <c r="G137" i="3"/>
  <c r="F137" i="3"/>
  <c r="F139" i="3" s="1"/>
  <c r="E137" i="3"/>
  <c r="E139" i="3" s="1"/>
  <c r="D137" i="3"/>
  <c r="D139" i="3" s="1"/>
  <c r="C137" i="3"/>
  <c r="B137" i="3"/>
  <c r="B138" i="3" s="1"/>
  <c r="I131" i="3"/>
  <c r="I132" i="3" s="1"/>
  <c r="H131" i="3"/>
  <c r="H132" i="3" s="1"/>
  <c r="G131" i="3"/>
  <c r="G132" i="3" s="1"/>
  <c r="F131" i="3"/>
  <c r="E131" i="3"/>
  <c r="E132" i="3" s="1"/>
  <c r="D131" i="3"/>
  <c r="D133" i="3" s="1"/>
  <c r="C131" i="3"/>
  <c r="C133" i="3" s="1"/>
  <c r="B131" i="3"/>
  <c r="B132" i="3" s="1"/>
  <c r="I122" i="3"/>
  <c r="H122" i="3"/>
  <c r="H124" i="3" s="1"/>
  <c r="G122" i="3"/>
  <c r="G124" i="3" s="1"/>
  <c r="F122" i="3"/>
  <c r="E122" i="3"/>
  <c r="F123" i="3" s="1"/>
  <c r="D122" i="3"/>
  <c r="D124" i="3" s="1"/>
  <c r="C122" i="3"/>
  <c r="C124" i="3" s="1"/>
  <c r="B122" i="3"/>
  <c r="B123" i="3" s="1"/>
  <c r="I116" i="3"/>
  <c r="H116" i="3"/>
  <c r="G116" i="3"/>
  <c r="F116" i="3"/>
  <c r="E116" i="3"/>
  <c r="D116" i="3"/>
  <c r="C116" i="3"/>
  <c r="B116" i="3"/>
  <c r="B82" i="3"/>
  <c r="B83" i="3" s="1"/>
  <c r="B85" i="3" s="1"/>
  <c r="I95" i="3"/>
  <c r="H95" i="3"/>
  <c r="G95" i="3"/>
  <c r="F95" i="3"/>
  <c r="E95" i="3"/>
  <c r="D95" i="3"/>
  <c r="C95" i="3"/>
  <c r="B95" i="3"/>
  <c r="B96" i="3" s="1"/>
  <c r="I89" i="3"/>
  <c r="H89" i="3"/>
  <c r="G89" i="3"/>
  <c r="F89" i="3"/>
  <c r="E89" i="3"/>
  <c r="D89" i="3"/>
  <c r="C89" i="3"/>
  <c r="B89" i="3"/>
  <c r="B90" i="3" s="1"/>
  <c r="B62" i="3"/>
  <c r="B63" i="3" s="1"/>
  <c r="I68" i="3"/>
  <c r="H68" i="3"/>
  <c r="G68" i="3"/>
  <c r="F68" i="3"/>
  <c r="E68" i="3"/>
  <c r="D68" i="3"/>
  <c r="C68" i="3"/>
  <c r="B68" i="3"/>
  <c r="B69" i="3" s="1"/>
  <c r="I62" i="3"/>
  <c r="H62" i="3"/>
  <c r="G62" i="3"/>
  <c r="F62" i="3"/>
  <c r="E62" i="3"/>
  <c r="D62" i="3"/>
  <c r="C62" i="3"/>
  <c r="E178" i="3"/>
  <c r="I176" i="3"/>
  <c r="H176" i="3"/>
  <c r="H170" i="3" s="1"/>
  <c r="G176" i="3"/>
  <c r="F176" i="3"/>
  <c r="F177" i="3" s="1"/>
  <c r="E176" i="3"/>
  <c r="D176" i="3"/>
  <c r="C176" i="3"/>
  <c r="B176" i="3"/>
  <c r="I168" i="3"/>
  <c r="I178" i="3" s="1"/>
  <c r="H168" i="3"/>
  <c r="H175" i="3" s="1"/>
  <c r="G168" i="3"/>
  <c r="F168" i="3"/>
  <c r="F169" i="3" s="1"/>
  <c r="E168" i="3"/>
  <c r="E169" i="3" s="1"/>
  <c r="D168" i="3"/>
  <c r="C168" i="3"/>
  <c r="B168" i="3"/>
  <c r="C169" i="3" s="1"/>
  <c r="I161" i="3"/>
  <c r="H161" i="3"/>
  <c r="H163" i="3" s="1"/>
  <c r="G161" i="3"/>
  <c r="F161" i="3"/>
  <c r="F155" i="3" s="1"/>
  <c r="E161" i="3"/>
  <c r="D161" i="3"/>
  <c r="D163" i="3" s="1"/>
  <c r="C161" i="3"/>
  <c r="B161" i="3"/>
  <c r="B155" i="3" s="1"/>
  <c r="B157" i="3" s="1"/>
  <c r="I151" i="3"/>
  <c r="H151" i="3"/>
  <c r="H152" i="3" s="1"/>
  <c r="H154" i="3" s="1"/>
  <c r="G151" i="3"/>
  <c r="G152" i="3" s="1"/>
  <c r="G154" i="3" s="1"/>
  <c r="F151" i="3"/>
  <c r="F152" i="3" s="1"/>
  <c r="F154" i="3" s="1"/>
  <c r="I147" i="3"/>
  <c r="H147" i="3"/>
  <c r="H148" i="3" s="1"/>
  <c r="H150" i="3" s="1"/>
  <c r="G147" i="3"/>
  <c r="G148" i="3" s="1"/>
  <c r="G150" i="3" s="1"/>
  <c r="F147" i="3"/>
  <c r="F148" i="3" s="1"/>
  <c r="F150" i="3" s="1"/>
  <c r="E147" i="3"/>
  <c r="I143" i="3"/>
  <c r="I144" i="3" s="1"/>
  <c r="I146" i="3" s="1"/>
  <c r="H143" i="3"/>
  <c r="H144" i="3" s="1"/>
  <c r="H146" i="3" s="1"/>
  <c r="G143" i="3"/>
  <c r="G144" i="3" s="1"/>
  <c r="G146" i="3" s="1"/>
  <c r="F143" i="3"/>
  <c r="E143" i="3"/>
  <c r="I141" i="3"/>
  <c r="I142" i="3" s="1"/>
  <c r="H141" i="3"/>
  <c r="G141" i="3"/>
  <c r="F141" i="3"/>
  <c r="F142" i="3" s="1"/>
  <c r="E141" i="3"/>
  <c r="E142" i="3" s="1"/>
  <c r="D141" i="3"/>
  <c r="D166" i="3" s="1"/>
  <c r="C141" i="3"/>
  <c r="B141" i="3"/>
  <c r="B142" i="3" s="1"/>
  <c r="B143" i="3" s="1"/>
  <c r="I134" i="3"/>
  <c r="I136" i="3" s="1"/>
  <c r="H134" i="3"/>
  <c r="H128" i="3" s="1"/>
  <c r="G134" i="3"/>
  <c r="G128" i="3" s="1"/>
  <c r="F134" i="3"/>
  <c r="F136" i="3" s="1"/>
  <c r="E134" i="3"/>
  <c r="E136" i="3" s="1"/>
  <c r="D134" i="3"/>
  <c r="D128" i="3" s="1"/>
  <c r="C134" i="3"/>
  <c r="C128" i="3" s="1"/>
  <c r="B134" i="3"/>
  <c r="A167" i="3"/>
  <c r="A140" i="3"/>
  <c r="I126" i="3"/>
  <c r="H126" i="3"/>
  <c r="I127" i="3" s="1"/>
  <c r="G126" i="3"/>
  <c r="G136" i="3" s="1"/>
  <c r="F126" i="3"/>
  <c r="E126" i="3"/>
  <c r="D126" i="3"/>
  <c r="E127" i="3" s="1"/>
  <c r="C126" i="3"/>
  <c r="C136" i="3" s="1"/>
  <c r="B126" i="3"/>
  <c r="B133" i="3" s="1"/>
  <c r="I119" i="3"/>
  <c r="I121" i="3" s="1"/>
  <c r="H119" i="3"/>
  <c r="H113" i="3" s="1"/>
  <c r="H115" i="3" s="1"/>
  <c r="G119" i="3"/>
  <c r="F119" i="3"/>
  <c r="E119" i="3"/>
  <c r="E121" i="3" s="1"/>
  <c r="D119" i="3"/>
  <c r="D113" i="3" s="1"/>
  <c r="D115" i="3" s="1"/>
  <c r="C119" i="3"/>
  <c r="B119" i="3"/>
  <c r="I109" i="3"/>
  <c r="I110" i="3" s="1"/>
  <c r="I112" i="3" s="1"/>
  <c r="H109" i="3"/>
  <c r="G109" i="3"/>
  <c r="G110" i="3" s="1"/>
  <c r="G112" i="3" s="1"/>
  <c r="F109" i="3"/>
  <c r="E109" i="3"/>
  <c r="E110" i="3" s="1"/>
  <c r="E112" i="3" s="1"/>
  <c r="D109" i="3"/>
  <c r="C109" i="3"/>
  <c r="C110" i="3" s="1"/>
  <c r="C112" i="3" s="1"/>
  <c r="B109" i="3"/>
  <c r="B110" i="3" s="1"/>
  <c r="B112" i="3" s="1"/>
  <c r="I105" i="3"/>
  <c r="H105" i="3"/>
  <c r="G105" i="3"/>
  <c r="G106" i="3" s="1"/>
  <c r="G108" i="3" s="1"/>
  <c r="F105" i="3"/>
  <c r="F106" i="3" s="1"/>
  <c r="F108" i="3" s="1"/>
  <c r="E105" i="3"/>
  <c r="D105" i="3"/>
  <c r="C105" i="3"/>
  <c r="C106" i="3" s="1"/>
  <c r="C108" i="3" s="1"/>
  <c r="B105" i="3"/>
  <c r="B106" i="3" s="1"/>
  <c r="B108" i="3" s="1"/>
  <c r="I101" i="3"/>
  <c r="I102" i="3" s="1"/>
  <c r="I104" i="3" s="1"/>
  <c r="H101" i="3"/>
  <c r="G101" i="3"/>
  <c r="G102" i="3" s="1"/>
  <c r="G104" i="3" s="1"/>
  <c r="F101" i="3"/>
  <c r="F102" i="3" s="1"/>
  <c r="F104" i="3" s="1"/>
  <c r="E101" i="3"/>
  <c r="E102" i="3" s="1"/>
  <c r="E104" i="3" s="1"/>
  <c r="D101" i="3"/>
  <c r="C101" i="3"/>
  <c r="C102" i="3" s="1"/>
  <c r="C104" i="3" s="1"/>
  <c r="B101" i="3"/>
  <c r="B102" i="3" s="1"/>
  <c r="B104" i="3" s="1"/>
  <c r="I99" i="3"/>
  <c r="I100" i="3" s="1"/>
  <c r="H99" i="3"/>
  <c r="G99" i="3"/>
  <c r="F99" i="3"/>
  <c r="F100" i="3" s="1"/>
  <c r="E99" i="3"/>
  <c r="E100" i="3" s="1"/>
  <c r="D99" i="3"/>
  <c r="C99" i="3"/>
  <c r="B99" i="3"/>
  <c r="B124" i="3" s="1"/>
  <c r="I92" i="3"/>
  <c r="H92" i="3"/>
  <c r="G92" i="3"/>
  <c r="G94" i="3" s="1"/>
  <c r="F92" i="3"/>
  <c r="F86" i="3" s="1"/>
  <c r="E92" i="3"/>
  <c r="D92" i="3"/>
  <c r="C92" i="3"/>
  <c r="B92" i="3"/>
  <c r="I82" i="3"/>
  <c r="H82" i="3"/>
  <c r="H83" i="3" s="1"/>
  <c r="H85" i="3" s="1"/>
  <c r="G82" i="3"/>
  <c r="G83" i="3" s="1"/>
  <c r="G85" i="3" s="1"/>
  <c r="F82" i="3"/>
  <c r="E82" i="3"/>
  <c r="D82" i="3"/>
  <c r="D83" i="3" s="1"/>
  <c r="D85" i="3" s="1"/>
  <c r="C82" i="3"/>
  <c r="C83" i="3" s="1"/>
  <c r="C85" i="3" s="1"/>
  <c r="I78" i="3"/>
  <c r="H78" i="3"/>
  <c r="G78" i="3"/>
  <c r="F78" i="3"/>
  <c r="F79" i="3" s="1"/>
  <c r="F81" i="3" s="1"/>
  <c r="E78" i="3"/>
  <c r="D78" i="3"/>
  <c r="C78" i="3"/>
  <c r="B78" i="3"/>
  <c r="B79" i="3" s="1"/>
  <c r="B81" i="3" s="1"/>
  <c r="I74" i="3"/>
  <c r="H74" i="3"/>
  <c r="G74" i="3"/>
  <c r="G75" i="3" s="1"/>
  <c r="G77" i="3" s="1"/>
  <c r="F74" i="3"/>
  <c r="E74" i="3"/>
  <c r="D74" i="3"/>
  <c r="D75" i="3" s="1"/>
  <c r="D77" i="3" s="1"/>
  <c r="C74" i="3"/>
  <c r="C75" i="3" s="1"/>
  <c r="C77" i="3" s="1"/>
  <c r="B74" i="3"/>
  <c r="B75" i="3" s="1"/>
  <c r="B77" i="3" s="1"/>
  <c r="G73" i="3"/>
  <c r="I72" i="3"/>
  <c r="I97" i="3" s="1"/>
  <c r="H72" i="3"/>
  <c r="H73" i="3" s="1"/>
  <c r="G72" i="3"/>
  <c r="F72" i="3"/>
  <c r="E72" i="3"/>
  <c r="E97" i="3" s="1"/>
  <c r="D72" i="3"/>
  <c r="D73" i="3" s="1"/>
  <c r="C72" i="3"/>
  <c r="B72" i="3"/>
  <c r="B65" i="3"/>
  <c r="B66" i="3" s="1"/>
  <c r="I65" i="3"/>
  <c r="H65" i="3"/>
  <c r="H59" i="3" s="1"/>
  <c r="G65" i="3"/>
  <c r="F65" i="3"/>
  <c r="E65" i="3"/>
  <c r="D65" i="3"/>
  <c r="D59" i="3" s="1"/>
  <c r="C65" i="3"/>
  <c r="I55" i="3"/>
  <c r="I56" i="3" s="1"/>
  <c r="I58" i="3" s="1"/>
  <c r="H55" i="3"/>
  <c r="H56" i="3" s="1"/>
  <c r="H58" i="3" s="1"/>
  <c r="G55" i="3"/>
  <c r="F55" i="3"/>
  <c r="E55" i="3"/>
  <c r="E56" i="3" s="1"/>
  <c r="E58" i="3" s="1"/>
  <c r="D55" i="3"/>
  <c r="D56" i="3" s="1"/>
  <c r="D58" i="3" s="1"/>
  <c r="C55" i="3"/>
  <c r="B55" i="3"/>
  <c r="B56" i="3" s="1"/>
  <c r="B58" i="3" s="1"/>
  <c r="I51" i="3"/>
  <c r="H51" i="3"/>
  <c r="G51" i="3"/>
  <c r="G52" i="3" s="1"/>
  <c r="G54" i="3" s="1"/>
  <c r="F51" i="3"/>
  <c r="E51" i="3"/>
  <c r="D51" i="3"/>
  <c r="C51" i="3"/>
  <c r="C52" i="3" s="1"/>
  <c r="C54" i="3" s="1"/>
  <c r="B51" i="3"/>
  <c r="B52" i="3" s="1"/>
  <c r="B54" i="3" s="1"/>
  <c r="I47" i="3"/>
  <c r="H47" i="3"/>
  <c r="H48" i="3" s="1"/>
  <c r="H50" i="3" s="1"/>
  <c r="G47" i="3"/>
  <c r="G48" i="3" s="1"/>
  <c r="G50" i="3" s="1"/>
  <c r="F47" i="3"/>
  <c r="F48" i="3" s="1"/>
  <c r="F50" i="3" s="1"/>
  <c r="E47" i="3"/>
  <c r="D47" i="3"/>
  <c r="D48" i="3" s="1"/>
  <c r="D50" i="3" s="1"/>
  <c r="C47" i="3"/>
  <c r="C48" i="3" s="1"/>
  <c r="C50" i="3" s="1"/>
  <c r="B47" i="3"/>
  <c r="B48" i="3" s="1"/>
  <c r="B50" i="3" s="1"/>
  <c r="H46" i="3"/>
  <c r="I45" i="3"/>
  <c r="H45" i="3"/>
  <c r="G45" i="3"/>
  <c r="F45" i="3"/>
  <c r="E45" i="3"/>
  <c r="D45" i="3"/>
  <c r="C45" i="3"/>
  <c r="B45" i="3"/>
  <c r="B67" i="3" s="1"/>
  <c r="A125" i="3"/>
  <c r="A98" i="3"/>
  <c r="A71" i="3"/>
  <c r="B24" i="3"/>
  <c r="B25" i="3" s="1"/>
  <c r="B6" i="3"/>
  <c r="B124" i="1"/>
  <c r="B18" i="3"/>
  <c r="B19" i="3" s="1"/>
  <c r="B15" i="3"/>
  <c r="B12" i="3"/>
  <c r="B9" i="3"/>
  <c r="L131" i="1"/>
  <c r="G124" i="1"/>
  <c r="G45" i="1"/>
  <c r="F45" i="1"/>
  <c r="E45" i="1"/>
  <c r="A17" i="3"/>
  <c r="A44" i="3"/>
  <c r="H41" i="3"/>
  <c r="H14" i="3" s="1"/>
  <c r="G41" i="3"/>
  <c r="G14" i="3" s="1"/>
  <c r="F41" i="3"/>
  <c r="F14" i="3" s="1"/>
  <c r="E41" i="3"/>
  <c r="E14" i="3" s="1"/>
  <c r="D41" i="3"/>
  <c r="D14" i="3" s="1"/>
  <c r="C41" i="3"/>
  <c r="C14" i="3" s="1"/>
  <c r="B41" i="3"/>
  <c r="B14" i="3" s="1"/>
  <c r="I41" i="3"/>
  <c r="I14" i="3" s="1"/>
  <c r="I35" i="3"/>
  <c r="I8" i="3" s="1"/>
  <c r="H35" i="3"/>
  <c r="H8" i="3" s="1"/>
  <c r="G35" i="3"/>
  <c r="G8" i="3" s="1"/>
  <c r="F35" i="3"/>
  <c r="F8" i="3" s="1"/>
  <c r="E35" i="3"/>
  <c r="E8" i="3" s="1"/>
  <c r="D35" i="3"/>
  <c r="D8" i="3" s="1"/>
  <c r="C35" i="3"/>
  <c r="C8" i="3" s="1"/>
  <c r="B35" i="3"/>
  <c r="B8" i="3" s="1"/>
  <c r="H38" i="3"/>
  <c r="I39" i="3" s="1"/>
  <c r="G38" i="3"/>
  <c r="F38" i="3"/>
  <c r="F11" i="3" s="1"/>
  <c r="E38" i="3"/>
  <c r="E11" i="3" s="1"/>
  <c r="D38" i="3"/>
  <c r="E39" i="3" s="1"/>
  <c r="C38" i="3"/>
  <c r="B38" i="3"/>
  <c r="B11" i="3" s="1"/>
  <c r="I38" i="3"/>
  <c r="I11" i="3" s="1"/>
  <c r="B30" i="3"/>
  <c r="C30" i="3"/>
  <c r="D30" i="3"/>
  <c r="E30" i="3"/>
  <c r="F30" i="3"/>
  <c r="G30" i="3"/>
  <c r="H30" i="3"/>
  <c r="I30" i="3"/>
  <c r="I26" i="3"/>
  <c r="H26" i="3"/>
  <c r="G26" i="3"/>
  <c r="F26" i="3"/>
  <c r="E26" i="3"/>
  <c r="D26" i="3"/>
  <c r="C26" i="3"/>
  <c r="B26" i="3"/>
  <c r="H22" i="3"/>
  <c r="G22" i="3"/>
  <c r="F22" i="3"/>
  <c r="E22" i="3"/>
  <c r="D22" i="3"/>
  <c r="C22" i="3"/>
  <c r="B22" i="3"/>
  <c r="I22" i="3"/>
  <c r="I28" i="3"/>
  <c r="H28" i="3"/>
  <c r="G28" i="3"/>
  <c r="F28" i="3"/>
  <c r="E28" i="3"/>
  <c r="D28" i="3"/>
  <c r="C28" i="3"/>
  <c r="B28" i="3"/>
  <c r="B29" i="3" s="1"/>
  <c r="I24" i="3"/>
  <c r="H24" i="3"/>
  <c r="G24" i="3"/>
  <c r="F24" i="3"/>
  <c r="E24" i="3"/>
  <c r="D24" i="3"/>
  <c r="C24" i="3"/>
  <c r="B20" i="3"/>
  <c r="B21" i="3" s="1"/>
  <c r="C20" i="3"/>
  <c r="C21" i="3" s="1"/>
  <c r="D20" i="3"/>
  <c r="E20" i="3"/>
  <c r="F20" i="3"/>
  <c r="F21" i="3" s="1"/>
  <c r="G20" i="3"/>
  <c r="H20" i="3"/>
  <c r="I20" i="3"/>
  <c r="K1" i="3"/>
  <c r="L1" i="3" s="1"/>
  <c r="M1" i="3" s="1"/>
  <c r="N1" i="3" s="1"/>
  <c r="O1" i="3" s="1"/>
  <c r="H1" i="3"/>
  <c r="G1" i="3" s="1"/>
  <c r="F1" i="3" s="1"/>
  <c r="E1" i="3" s="1"/>
  <c r="D1" i="3" s="1"/>
  <c r="C1" i="3" s="1"/>
  <c r="B1" i="3" s="1"/>
  <c r="G15" i="3" l="1"/>
  <c r="D130" i="3"/>
  <c r="D129" i="3"/>
  <c r="F157" i="3"/>
  <c r="F12" i="3"/>
  <c r="D9" i="3"/>
  <c r="H9" i="3"/>
  <c r="H130" i="3"/>
  <c r="H129" i="3"/>
  <c r="F9" i="3"/>
  <c r="I15" i="3"/>
  <c r="K15" i="3" s="1"/>
  <c r="L15" i="3" s="1"/>
  <c r="M15" i="3" s="1"/>
  <c r="N15" i="3" s="1"/>
  <c r="O15" i="3" s="1"/>
  <c r="E15" i="3"/>
  <c r="H172" i="3"/>
  <c r="C130" i="3"/>
  <c r="G130" i="3"/>
  <c r="D15" i="3"/>
  <c r="B27" i="3"/>
  <c r="F46" i="3"/>
  <c r="E48" i="3"/>
  <c r="E50" i="3" s="1"/>
  <c r="E52" i="3"/>
  <c r="E54" i="3" s="1"/>
  <c r="I67" i="3"/>
  <c r="B94" i="3"/>
  <c r="B73" i="3"/>
  <c r="E75" i="3"/>
  <c r="E77" i="3" s="1"/>
  <c r="I75" i="3"/>
  <c r="I77" i="3" s="1"/>
  <c r="D79" i="3"/>
  <c r="D81" i="3" s="1"/>
  <c r="H79" i="3"/>
  <c r="H81" i="3" s="1"/>
  <c r="B113" i="3"/>
  <c r="B120" i="3"/>
  <c r="B136" i="3"/>
  <c r="B135" i="3"/>
  <c r="B144" i="3"/>
  <c r="B145" i="3" s="1"/>
  <c r="B146" i="3" s="1"/>
  <c r="B147" i="3" s="1"/>
  <c r="B148" i="3" s="1"/>
  <c r="B149" i="3" s="1"/>
  <c r="B150" i="3" s="1"/>
  <c r="B151" i="3" s="1"/>
  <c r="B152" i="3" s="1"/>
  <c r="B153" i="3" s="1"/>
  <c r="B154" i="3" s="1"/>
  <c r="D143" i="3"/>
  <c r="E144" i="3" s="1"/>
  <c r="B178" i="3"/>
  <c r="B177" i="3"/>
  <c r="E91" i="3"/>
  <c r="I91" i="3"/>
  <c r="D118" i="3"/>
  <c r="H118" i="3"/>
  <c r="E123" i="3"/>
  <c r="I123" i="3"/>
  <c r="E124" i="3"/>
  <c r="I124" i="3"/>
  <c r="F132" i="3"/>
  <c r="G133" i="3"/>
  <c r="C138" i="3"/>
  <c r="G138" i="3"/>
  <c r="C139" i="3"/>
  <c r="G139" i="3"/>
  <c r="E159" i="3"/>
  <c r="I159" i="3"/>
  <c r="E160" i="3"/>
  <c r="I160" i="3"/>
  <c r="E166" i="3"/>
  <c r="I166" i="3"/>
  <c r="I165" i="3"/>
  <c r="F165" i="3"/>
  <c r="D155" i="3"/>
  <c r="C175" i="3"/>
  <c r="C174" i="3"/>
  <c r="G175" i="3"/>
  <c r="G174" i="3"/>
  <c r="F175" i="3"/>
  <c r="F170" i="3"/>
  <c r="H181" i="3"/>
  <c r="B3" i="3"/>
  <c r="B4" i="3" s="1"/>
  <c r="E9" i="3"/>
  <c r="I48" i="3"/>
  <c r="I50" i="3" s="1"/>
  <c r="I52" i="3"/>
  <c r="I54" i="3" s="1"/>
  <c r="E67" i="3"/>
  <c r="C9" i="3"/>
  <c r="G9" i="3"/>
  <c r="F15" i="3"/>
  <c r="D46" i="3"/>
  <c r="F56" i="3"/>
  <c r="F58" i="3" s="1"/>
  <c r="D66" i="3"/>
  <c r="F83" i="3"/>
  <c r="F85" i="3" s="1"/>
  <c r="D94" i="3"/>
  <c r="H94" i="3"/>
  <c r="D100" i="3"/>
  <c r="H100" i="3"/>
  <c r="D106" i="3"/>
  <c r="D108" i="3" s="1"/>
  <c r="H106" i="3"/>
  <c r="H108" i="3" s="1"/>
  <c r="D110" i="3"/>
  <c r="D112" i="3" s="1"/>
  <c r="H110" i="3"/>
  <c r="H112" i="3" s="1"/>
  <c r="I120" i="3"/>
  <c r="F120" i="3"/>
  <c r="F127" i="3"/>
  <c r="C142" i="3"/>
  <c r="C143" i="3" s="1"/>
  <c r="C144" i="3" s="1"/>
  <c r="G142" i="3"/>
  <c r="F144" i="3"/>
  <c r="F146" i="3" s="1"/>
  <c r="I148" i="3"/>
  <c r="I150" i="3" s="1"/>
  <c r="I152" i="3"/>
  <c r="I154" i="3" s="1"/>
  <c r="E163" i="3"/>
  <c r="E155" i="3"/>
  <c r="F156" i="3" s="1"/>
  <c r="I163" i="3"/>
  <c r="I155" i="3"/>
  <c r="C178" i="3"/>
  <c r="C170" i="3"/>
  <c r="G177" i="3"/>
  <c r="G170" i="3"/>
  <c r="F124" i="3"/>
  <c r="C132" i="3"/>
  <c r="H133" i="3"/>
  <c r="D138" i="3"/>
  <c r="H138" i="3"/>
  <c r="F159" i="3"/>
  <c r="H174" i="3"/>
  <c r="E181" i="3"/>
  <c r="E180" i="3"/>
  <c r="I181" i="3"/>
  <c r="I180" i="3"/>
  <c r="B181" i="3"/>
  <c r="D11" i="3"/>
  <c r="I9" i="3"/>
  <c r="K9" i="3" s="1"/>
  <c r="L9" i="3" s="1"/>
  <c r="M9" i="3" s="1"/>
  <c r="N9" i="3" s="1"/>
  <c r="O9" i="3" s="1"/>
  <c r="I12" i="3"/>
  <c r="K12" i="3" s="1"/>
  <c r="L12" i="3" s="1"/>
  <c r="M12" i="3" s="1"/>
  <c r="N12" i="3" s="1"/>
  <c r="O12" i="3" s="1"/>
  <c r="C11" i="3"/>
  <c r="G11" i="3"/>
  <c r="C15" i="3"/>
  <c r="H66" i="3"/>
  <c r="C79" i="3"/>
  <c r="C81" i="3" s="1"/>
  <c r="E94" i="3"/>
  <c r="I94" i="3"/>
  <c r="C120" i="3"/>
  <c r="H120" i="3"/>
  <c r="C127" i="3"/>
  <c r="B127" i="3"/>
  <c r="G127" i="3"/>
  <c r="D136" i="3"/>
  <c r="H136" i="3"/>
  <c r="B163" i="3"/>
  <c r="D169" i="3"/>
  <c r="H169" i="3"/>
  <c r="D178" i="3"/>
  <c r="H178" i="3"/>
  <c r="D64" i="3"/>
  <c r="H64" i="3"/>
  <c r="D70" i="3"/>
  <c r="H70" i="3"/>
  <c r="C91" i="3"/>
  <c r="G91" i="3"/>
  <c r="C97" i="3"/>
  <c r="G97" i="3"/>
  <c r="B118" i="3"/>
  <c r="B117" i="3"/>
  <c r="F118" i="3"/>
  <c r="C123" i="3"/>
  <c r="G123" i="3"/>
  <c r="D132" i="3"/>
  <c r="E133" i="3"/>
  <c r="I133" i="3"/>
  <c r="E138" i="3"/>
  <c r="I138" i="3"/>
  <c r="E128" i="3"/>
  <c r="I128" i="3"/>
  <c r="C159" i="3"/>
  <c r="G159" i="3"/>
  <c r="C166" i="3"/>
  <c r="G166" i="3"/>
  <c r="H165" i="3"/>
  <c r="H155" i="3"/>
  <c r="E175" i="3"/>
  <c r="E174" i="3"/>
  <c r="I175" i="3"/>
  <c r="I174" i="3"/>
  <c r="B175" i="3"/>
  <c r="B170" i="3"/>
  <c r="D181" i="3"/>
  <c r="B169" i="3"/>
  <c r="H15" i="3"/>
  <c r="B86" i="3"/>
  <c r="B87" i="3" s="1"/>
  <c r="B93" i="3"/>
  <c r="B121" i="3"/>
  <c r="B100" i="3"/>
  <c r="E120" i="3"/>
  <c r="C163" i="3"/>
  <c r="C155" i="3"/>
  <c r="G163" i="3"/>
  <c r="G155" i="3"/>
  <c r="F163" i="3"/>
  <c r="E177" i="3"/>
  <c r="E170" i="3"/>
  <c r="I177" i="3"/>
  <c r="I170" i="3"/>
  <c r="D97" i="3"/>
  <c r="H97" i="3"/>
  <c r="C118" i="3"/>
  <c r="G118" i="3"/>
  <c r="D123" i="3"/>
  <c r="H123" i="3"/>
  <c r="F133" i="3"/>
  <c r="F138" i="3"/>
  <c r="B139" i="3"/>
  <c r="B128" i="3"/>
  <c r="C129" i="3" s="1"/>
  <c r="F128" i="3"/>
  <c r="D159" i="3"/>
  <c r="H159" i="3"/>
  <c r="E165" i="3"/>
  <c r="B166" i="3"/>
  <c r="D174" i="3"/>
  <c r="D175" i="3"/>
  <c r="D170" i="3"/>
  <c r="C181" i="3"/>
  <c r="C180" i="3"/>
  <c r="G181" i="3"/>
  <c r="G180" i="3"/>
  <c r="F181" i="3"/>
  <c r="H11" i="3"/>
  <c r="G46" i="3"/>
  <c r="F59" i="3"/>
  <c r="F66" i="3"/>
  <c r="F67" i="3"/>
  <c r="H75" i="3"/>
  <c r="H77" i="3" s="1"/>
  <c r="B88" i="3"/>
  <c r="F88" i="3"/>
  <c r="H114" i="3"/>
  <c r="B32" i="3"/>
  <c r="B40" i="3"/>
  <c r="B23" i="3"/>
  <c r="D52" i="3"/>
  <c r="D54" i="3" s="1"/>
  <c r="C67" i="3"/>
  <c r="G67" i="3"/>
  <c r="F73" i="3"/>
  <c r="F94" i="3"/>
  <c r="C73" i="3"/>
  <c r="E79" i="3"/>
  <c r="E81" i="3" s="1"/>
  <c r="C94" i="3"/>
  <c r="C93" i="3"/>
  <c r="C86" i="3"/>
  <c r="F64" i="3"/>
  <c r="B70" i="3"/>
  <c r="F70" i="3"/>
  <c r="B46" i="3"/>
  <c r="B64" i="3"/>
  <c r="C46" i="3"/>
  <c r="F23" i="3"/>
  <c r="E46" i="3"/>
  <c r="E70" i="3"/>
  <c r="E64" i="3"/>
  <c r="I46" i="3"/>
  <c r="I70" i="3"/>
  <c r="I64" i="3"/>
  <c r="H52" i="3"/>
  <c r="H54" i="3" s="1"/>
  <c r="D61" i="3"/>
  <c r="H61" i="3"/>
  <c r="I79" i="3"/>
  <c r="I81" i="3" s="1"/>
  <c r="C64" i="3"/>
  <c r="G64" i="3"/>
  <c r="C70" i="3"/>
  <c r="G70" i="3"/>
  <c r="B91" i="3"/>
  <c r="F91" i="3"/>
  <c r="B97" i="3"/>
  <c r="F97" i="3"/>
  <c r="F52" i="3"/>
  <c r="F54" i="3" s="1"/>
  <c r="C56" i="3"/>
  <c r="C58" i="3" s="1"/>
  <c r="G56" i="3"/>
  <c r="G58" i="3" s="1"/>
  <c r="D67" i="3"/>
  <c r="H67" i="3"/>
  <c r="E73" i="3"/>
  <c r="I73" i="3"/>
  <c r="F75" i="3"/>
  <c r="F77" i="3" s="1"/>
  <c r="G79" i="3"/>
  <c r="G81" i="3" s="1"/>
  <c r="E83" i="3"/>
  <c r="E85" i="3" s="1"/>
  <c r="I83" i="3"/>
  <c r="I85" i="3" s="1"/>
  <c r="F93" i="3"/>
  <c r="C100" i="3"/>
  <c r="G100" i="3"/>
  <c r="D102" i="3"/>
  <c r="D104" i="3" s="1"/>
  <c r="H102" i="3"/>
  <c r="H104" i="3" s="1"/>
  <c r="E106" i="3"/>
  <c r="E108" i="3" s="1"/>
  <c r="I106" i="3"/>
  <c r="I108" i="3" s="1"/>
  <c r="F110" i="3"/>
  <c r="F112" i="3" s="1"/>
  <c r="C121" i="3"/>
  <c r="G121" i="3"/>
  <c r="D127" i="3"/>
  <c r="H127" i="3"/>
  <c r="C135" i="3"/>
  <c r="G135" i="3"/>
  <c r="D142" i="3"/>
  <c r="H142" i="3"/>
  <c r="F162" i="3"/>
  <c r="G169" i="3"/>
  <c r="D177" i="3"/>
  <c r="H177" i="3"/>
  <c r="F178" i="3"/>
  <c r="E63" i="3"/>
  <c r="I63" i="3"/>
  <c r="E59" i="3"/>
  <c r="I59" i="3"/>
  <c r="E69" i="3"/>
  <c r="I69" i="3"/>
  <c r="D90" i="3"/>
  <c r="H90" i="3"/>
  <c r="D91" i="3"/>
  <c r="H91" i="3"/>
  <c r="G86" i="3"/>
  <c r="E96" i="3"/>
  <c r="I96" i="3"/>
  <c r="E117" i="3"/>
  <c r="I117" i="3"/>
  <c r="E118" i="3"/>
  <c r="I118" i="3"/>
  <c r="E113" i="3"/>
  <c r="I113" i="3"/>
  <c r="G66" i="3"/>
  <c r="C66" i="3"/>
  <c r="G93" i="3"/>
  <c r="D121" i="3"/>
  <c r="H121" i="3"/>
  <c r="D135" i="3"/>
  <c r="H135" i="3"/>
  <c r="C162" i="3"/>
  <c r="G162" i="3"/>
  <c r="G178" i="3"/>
  <c r="F63" i="3"/>
  <c r="F69" i="3"/>
  <c r="E90" i="3"/>
  <c r="I90" i="3"/>
  <c r="D86" i="3"/>
  <c r="H86" i="3"/>
  <c r="F96" i="3"/>
  <c r="F117" i="3"/>
  <c r="F113" i="3"/>
  <c r="D93" i="3"/>
  <c r="H93" i="3"/>
  <c r="D120" i="3"/>
  <c r="E135" i="3"/>
  <c r="I135" i="3"/>
  <c r="D162" i="3"/>
  <c r="H162" i="3"/>
  <c r="I169" i="3"/>
  <c r="C63" i="3"/>
  <c r="G63" i="3"/>
  <c r="C59" i="3"/>
  <c r="C61" i="3" s="1"/>
  <c r="G59" i="3"/>
  <c r="H60" i="3" s="1"/>
  <c r="C69" i="3"/>
  <c r="G69" i="3"/>
  <c r="F90" i="3"/>
  <c r="B59" i="3"/>
  <c r="E86" i="3"/>
  <c r="I86" i="3"/>
  <c r="C96" i="3"/>
  <c r="G96" i="3"/>
  <c r="C117" i="3"/>
  <c r="G117" i="3"/>
  <c r="C113" i="3"/>
  <c r="G113" i="3"/>
  <c r="E66" i="3"/>
  <c r="I66" i="3"/>
  <c r="E93" i="3"/>
  <c r="I93" i="3"/>
  <c r="F121" i="3"/>
  <c r="F135" i="3"/>
  <c r="E162" i="3"/>
  <c r="I162" i="3"/>
  <c r="C177" i="3"/>
  <c r="D63" i="3"/>
  <c r="H63" i="3"/>
  <c r="D69" i="3"/>
  <c r="H69" i="3"/>
  <c r="C90" i="3"/>
  <c r="G90" i="3"/>
  <c r="D96" i="3"/>
  <c r="H96" i="3"/>
  <c r="D117" i="3"/>
  <c r="H117" i="3"/>
  <c r="G120" i="3"/>
  <c r="G32" i="3"/>
  <c r="G5" i="3" s="1"/>
  <c r="I25" i="3"/>
  <c r="I27" i="3" s="1"/>
  <c r="I29" i="3"/>
  <c r="I31" i="3" s="1"/>
  <c r="I42" i="3"/>
  <c r="I32" i="3"/>
  <c r="I21" i="3"/>
  <c r="G36" i="3"/>
  <c r="E32" i="3"/>
  <c r="E42" i="3"/>
  <c r="C32" i="3"/>
  <c r="C33" i="3" s="1"/>
  <c r="B31" i="3"/>
  <c r="C36" i="3"/>
  <c r="H29" i="3"/>
  <c r="H31" i="3" s="1"/>
  <c r="H25" i="3"/>
  <c r="H27" i="3" s="1"/>
  <c r="G29" i="3"/>
  <c r="G31" i="3" s="1"/>
  <c r="G25" i="3"/>
  <c r="G27" i="3" s="1"/>
  <c r="G21" i="3"/>
  <c r="G23" i="3" s="1"/>
  <c r="F29" i="3"/>
  <c r="F31" i="3" s="1"/>
  <c r="F25" i="3"/>
  <c r="F27" i="3" s="1"/>
  <c r="E21" i="3"/>
  <c r="E23" i="3" s="1"/>
  <c r="E29" i="3"/>
  <c r="E31" i="3" s="1"/>
  <c r="E25" i="3"/>
  <c r="E27" i="3" s="1"/>
  <c r="D29" i="3"/>
  <c r="D31" i="3" s="1"/>
  <c r="D25" i="3"/>
  <c r="D27" i="3" s="1"/>
  <c r="C29" i="3"/>
  <c r="C31" i="3" s="1"/>
  <c r="C25" i="3"/>
  <c r="C27" i="3" s="1"/>
  <c r="C23" i="3"/>
  <c r="F32" i="3"/>
  <c r="F5" i="3" s="1"/>
  <c r="G39" i="3"/>
  <c r="D21" i="3"/>
  <c r="D23" i="3" s="1"/>
  <c r="H21" i="3"/>
  <c r="H23" i="3" s="1"/>
  <c r="D36" i="3"/>
  <c r="H36" i="3"/>
  <c r="D39" i="3"/>
  <c r="H39" i="3"/>
  <c r="D42" i="3"/>
  <c r="H42" i="3"/>
  <c r="D32" i="3"/>
  <c r="D5" i="3" s="1"/>
  <c r="H32" i="3"/>
  <c r="H5" i="3" s="1"/>
  <c r="E36" i="3"/>
  <c r="C39" i="3"/>
  <c r="C42" i="3"/>
  <c r="G42" i="3"/>
  <c r="I36" i="3"/>
  <c r="B36" i="3"/>
  <c r="F36" i="3"/>
  <c r="B39" i="3"/>
  <c r="F39" i="3"/>
  <c r="B42" i="3"/>
  <c r="F42" i="3"/>
  <c r="I172" i="1"/>
  <c r="I175" i="1" s="1"/>
  <c r="I176" i="1" s="1"/>
  <c r="H172" i="1"/>
  <c r="H175" i="1" s="1"/>
  <c r="H176" i="1" s="1"/>
  <c r="G172" i="1"/>
  <c r="G175" i="1" s="1"/>
  <c r="G176" i="1" s="1"/>
  <c r="F172" i="1"/>
  <c r="F175" i="1" s="1"/>
  <c r="F176" i="1" s="1"/>
  <c r="E172" i="1"/>
  <c r="E175" i="1" s="1"/>
  <c r="E176" i="1" s="1"/>
  <c r="D172" i="1"/>
  <c r="D175" i="1" s="1"/>
  <c r="D176" i="1" s="1"/>
  <c r="C172" i="1"/>
  <c r="C175" i="1" s="1"/>
  <c r="C176" i="1" s="1"/>
  <c r="B172" i="1"/>
  <c r="B175" i="1" s="1"/>
  <c r="B176" i="1" s="1"/>
  <c r="H163" i="1"/>
  <c r="H164" i="1" s="1"/>
  <c r="H165" i="1" s="1"/>
  <c r="I161" i="1"/>
  <c r="I163" i="1" s="1"/>
  <c r="H161" i="1"/>
  <c r="G161" i="1"/>
  <c r="G163" i="1" s="1"/>
  <c r="F161" i="1"/>
  <c r="E161" i="1"/>
  <c r="D161" i="1"/>
  <c r="C161" i="1"/>
  <c r="B163" i="1"/>
  <c r="H125" i="1"/>
  <c r="I125" i="1"/>
  <c r="I150" i="1"/>
  <c r="I153" i="1" s="1"/>
  <c r="I154" i="1" s="1"/>
  <c r="H150" i="1"/>
  <c r="H153" i="1" s="1"/>
  <c r="H154" i="1" s="1"/>
  <c r="G150" i="1"/>
  <c r="G153" i="1" s="1"/>
  <c r="G154" i="1" s="1"/>
  <c r="F150" i="1"/>
  <c r="F153" i="1" s="1"/>
  <c r="F154" i="1" s="1"/>
  <c r="E150" i="1"/>
  <c r="E153" i="1" s="1"/>
  <c r="E154" i="1" s="1"/>
  <c r="D150" i="1"/>
  <c r="D153" i="1" s="1"/>
  <c r="D154" i="1" s="1"/>
  <c r="C150" i="1"/>
  <c r="C153" i="1" s="1"/>
  <c r="C154" i="1" s="1"/>
  <c r="B150" i="1"/>
  <c r="B153" i="1" s="1"/>
  <c r="B154" i="1" s="1"/>
  <c r="H6" i="3" l="1"/>
  <c r="C114" i="3"/>
  <c r="C115" i="3"/>
  <c r="I23" i="3"/>
  <c r="C157" i="3"/>
  <c r="C156" i="3"/>
  <c r="E130" i="3"/>
  <c r="E129" i="3"/>
  <c r="G172" i="3"/>
  <c r="G171" i="3"/>
  <c r="I157" i="3"/>
  <c r="I156" i="3"/>
  <c r="D157" i="3"/>
  <c r="D156" i="3"/>
  <c r="H171" i="3"/>
  <c r="B10" i="3"/>
  <c r="I5" i="3"/>
  <c r="G6" i="3"/>
  <c r="I114" i="3"/>
  <c r="I115" i="3"/>
  <c r="H12" i="3"/>
  <c r="I172" i="3"/>
  <c r="I171" i="3"/>
  <c r="H157" i="3"/>
  <c r="H156" i="3"/>
  <c r="G12" i="3"/>
  <c r="C145" i="3"/>
  <c r="C146" i="3" s="1"/>
  <c r="C147" i="3" s="1"/>
  <c r="C148" i="3" s="1"/>
  <c r="C149" i="3" s="1"/>
  <c r="C150" i="3" s="1"/>
  <c r="C151" i="3" s="1"/>
  <c r="C152" i="3" s="1"/>
  <c r="C153" i="3" s="1"/>
  <c r="C154" i="3" s="1"/>
  <c r="C5" i="3"/>
  <c r="E5" i="3"/>
  <c r="F6" i="3" s="1"/>
  <c r="G114" i="3"/>
  <c r="G115" i="3"/>
  <c r="B61" i="3"/>
  <c r="B60" i="3"/>
  <c r="F114" i="3"/>
  <c r="F115" i="3"/>
  <c r="E114" i="3"/>
  <c r="E115" i="3"/>
  <c r="B5" i="3"/>
  <c r="B7" i="3" s="1"/>
  <c r="F130" i="3"/>
  <c r="F129" i="3"/>
  <c r="G157" i="3"/>
  <c r="G156" i="3"/>
  <c r="C12" i="3"/>
  <c r="C172" i="3"/>
  <c r="C171" i="3"/>
  <c r="E157" i="3"/>
  <c r="E156" i="3"/>
  <c r="F172" i="3"/>
  <c r="F171" i="3"/>
  <c r="D144" i="3"/>
  <c r="D145" i="3" s="1"/>
  <c r="D172" i="3"/>
  <c r="D171" i="3"/>
  <c r="B129" i="3"/>
  <c r="B130" i="3"/>
  <c r="E172" i="3"/>
  <c r="E171" i="3"/>
  <c r="B172" i="3"/>
  <c r="B171" i="3"/>
  <c r="I130" i="3"/>
  <c r="I129" i="3"/>
  <c r="D12" i="3"/>
  <c r="B114" i="3"/>
  <c r="B115" i="3"/>
  <c r="E12" i="3"/>
  <c r="G129" i="3"/>
  <c r="B13" i="3"/>
  <c r="B16" i="3"/>
  <c r="F60" i="3"/>
  <c r="F61" i="3"/>
  <c r="D114" i="3"/>
  <c r="C60" i="3"/>
  <c r="I88" i="3"/>
  <c r="I87" i="3"/>
  <c r="I60" i="3"/>
  <c r="I61" i="3"/>
  <c r="E88" i="3"/>
  <c r="E87" i="3"/>
  <c r="H88" i="3"/>
  <c r="H87" i="3"/>
  <c r="G87" i="3"/>
  <c r="G88" i="3"/>
  <c r="E60" i="3"/>
  <c r="E61" i="3"/>
  <c r="C87" i="3"/>
  <c r="C88" i="3"/>
  <c r="F87" i="3"/>
  <c r="G61" i="3"/>
  <c r="G60" i="3"/>
  <c r="D88" i="3"/>
  <c r="D87" i="3"/>
  <c r="D60" i="3"/>
  <c r="H33" i="3"/>
  <c r="F33" i="3"/>
  <c r="I33" i="3"/>
  <c r="D33" i="3"/>
  <c r="G33" i="3"/>
  <c r="B164" i="1"/>
  <c r="B165" i="1" s="1"/>
  <c r="I164" i="1"/>
  <c r="I165" i="1" s="1"/>
  <c r="B33" i="3"/>
  <c r="E33" i="3"/>
  <c r="C164" i="1"/>
  <c r="C165" i="1" s="1"/>
  <c r="D164" i="1"/>
  <c r="D165" i="1" s="1"/>
  <c r="G164" i="1"/>
  <c r="G165" i="1" s="1"/>
  <c r="E164" i="1"/>
  <c r="E165" i="1" s="1"/>
  <c r="F164" i="1"/>
  <c r="F165" i="1" s="1"/>
  <c r="I119" i="1"/>
  <c r="H119" i="1"/>
  <c r="G119" i="1"/>
  <c r="F119" i="1"/>
  <c r="E119" i="1"/>
  <c r="D119" i="1"/>
  <c r="C119" i="1"/>
  <c r="B119" i="1"/>
  <c r="I115" i="1"/>
  <c r="H115" i="1"/>
  <c r="G115" i="1"/>
  <c r="F115" i="1"/>
  <c r="E115" i="1"/>
  <c r="D115" i="1"/>
  <c r="C115" i="1"/>
  <c r="B115" i="1"/>
  <c r="I111" i="1"/>
  <c r="H111" i="1"/>
  <c r="G111" i="1"/>
  <c r="F111" i="1"/>
  <c r="E111" i="1"/>
  <c r="D111" i="1"/>
  <c r="C111" i="1"/>
  <c r="B111" i="1"/>
  <c r="H107" i="1"/>
  <c r="H18" i="3" s="1"/>
  <c r="H3" i="3" s="1"/>
  <c r="H13" i="3" s="1"/>
  <c r="G107" i="1"/>
  <c r="G18" i="3" s="1"/>
  <c r="G3" i="3" s="1"/>
  <c r="F107" i="1"/>
  <c r="F18" i="3" s="1"/>
  <c r="E107" i="1"/>
  <c r="E18" i="3" s="1"/>
  <c r="E3" i="3" s="1"/>
  <c r="D107" i="1"/>
  <c r="D18" i="3" s="1"/>
  <c r="D3" i="3" s="1"/>
  <c r="D13" i="3" s="1"/>
  <c r="C107" i="1"/>
  <c r="C18" i="3" s="1"/>
  <c r="C3" i="3" s="1"/>
  <c r="B107" i="1"/>
  <c r="B34" i="3" s="1"/>
  <c r="I107" i="1"/>
  <c r="I18" i="3" s="1"/>
  <c r="I3" i="3" s="1"/>
  <c r="I139" i="1"/>
  <c r="I142" i="1" s="1"/>
  <c r="H139" i="1"/>
  <c r="H142" i="1" s="1"/>
  <c r="G139" i="1"/>
  <c r="G142" i="1" s="1"/>
  <c r="F139" i="1"/>
  <c r="F142" i="1" s="1"/>
  <c r="E139" i="1"/>
  <c r="E142" i="1" s="1"/>
  <c r="D139" i="1"/>
  <c r="D142" i="1" s="1"/>
  <c r="C139" i="1"/>
  <c r="C142" i="1" s="1"/>
  <c r="B139" i="1"/>
  <c r="B142" i="1" s="1"/>
  <c r="C10" i="3" l="1"/>
  <c r="C4" i="3"/>
  <c r="C16" i="3"/>
  <c r="C7" i="3"/>
  <c r="C6" i="3"/>
  <c r="D6" i="3"/>
  <c r="G16" i="3"/>
  <c r="G10" i="3"/>
  <c r="D10" i="3"/>
  <c r="D16" i="3"/>
  <c r="D4" i="3"/>
  <c r="G7" i="3"/>
  <c r="H7" i="3"/>
  <c r="I4" i="3"/>
  <c r="K4" i="3" s="1"/>
  <c r="L4" i="3" s="1"/>
  <c r="M4" i="3" s="1"/>
  <c r="N4" i="3" s="1"/>
  <c r="O4" i="3" s="1"/>
  <c r="I10" i="3"/>
  <c r="K10" i="3" s="1"/>
  <c r="L10" i="3" s="1"/>
  <c r="M10" i="3" s="1"/>
  <c r="N10" i="3" s="1"/>
  <c r="O10" i="3" s="1"/>
  <c r="I16" i="3"/>
  <c r="K16" i="3" s="1"/>
  <c r="L16" i="3" s="1"/>
  <c r="M16" i="3" s="1"/>
  <c r="N16" i="3" s="1"/>
  <c r="O16" i="3" s="1"/>
  <c r="I13" i="3"/>
  <c r="K13" i="3" s="1"/>
  <c r="L13" i="3" s="1"/>
  <c r="M13" i="3" s="1"/>
  <c r="N13" i="3" s="1"/>
  <c r="O13" i="3" s="1"/>
  <c r="E4" i="3"/>
  <c r="E16" i="3"/>
  <c r="E10" i="3"/>
  <c r="E13" i="3"/>
  <c r="I7" i="3"/>
  <c r="K7" i="3" s="1"/>
  <c r="L7" i="3" s="1"/>
  <c r="M7" i="3" s="1"/>
  <c r="N7" i="3" s="1"/>
  <c r="O7" i="3" s="1"/>
  <c r="I6" i="3"/>
  <c r="K6" i="3" s="1"/>
  <c r="L6" i="3" s="1"/>
  <c r="M6" i="3" s="1"/>
  <c r="N6" i="3" s="1"/>
  <c r="O6" i="3" s="1"/>
  <c r="H4" i="3"/>
  <c r="H10" i="3"/>
  <c r="H16" i="3"/>
  <c r="E7" i="3"/>
  <c r="E6" i="3"/>
  <c r="F34" i="3"/>
  <c r="F3" i="3"/>
  <c r="G4" i="3" s="1"/>
  <c r="D146" i="3"/>
  <c r="D147" i="3" s="1"/>
  <c r="C13" i="3"/>
  <c r="G13" i="3"/>
  <c r="D7" i="3"/>
  <c r="E145" i="3"/>
  <c r="E146" i="3" s="1"/>
  <c r="C40" i="3"/>
  <c r="C19" i="3"/>
  <c r="C43" i="3"/>
  <c r="C34" i="3"/>
  <c r="C37" i="3"/>
  <c r="D19" i="3"/>
  <c r="D40" i="3"/>
  <c r="D43" i="3"/>
  <c r="D37" i="3"/>
  <c r="I19" i="3"/>
  <c r="K19" i="3" s="1"/>
  <c r="L19" i="3" s="1"/>
  <c r="M19" i="3" s="1"/>
  <c r="N19" i="3" s="1"/>
  <c r="O19" i="3" s="1"/>
  <c r="I40" i="3"/>
  <c r="I43" i="3"/>
  <c r="I37" i="3"/>
  <c r="I34" i="3"/>
  <c r="E19" i="3"/>
  <c r="E40" i="3"/>
  <c r="E43" i="3"/>
  <c r="E37" i="3"/>
  <c r="E34" i="3"/>
  <c r="D34" i="3"/>
  <c r="G43" i="3"/>
  <c r="G19" i="3"/>
  <c r="G40" i="3"/>
  <c r="G34" i="3"/>
  <c r="G37" i="3"/>
  <c r="H19" i="3"/>
  <c r="H37" i="3"/>
  <c r="H40" i="3"/>
  <c r="H43" i="3"/>
  <c r="B43" i="3"/>
  <c r="B37" i="3"/>
  <c r="F19" i="3"/>
  <c r="F40" i="3"/>
  <c r="F43" i="3"/>
  <c r="F37" i="3"/>
  <c r="H34" i="3"/>
  <c r="H124" i="1"/>
  <c r="H131" i="1" s="1"/>
  <c r="H132" i="1" s="1"/>
  <c r="C124" i="1"/>
  <c r="I124" i="1"/>
  <c r="E124" i="1"/>
  <c r="F124" i="1"/>
  <c r="D124" i="1"/>
  <c r="B131" i="1"/>
  <c r="D148" i="3" l="1"/>
  <c r="D149" i="3" s="1"/>
  <c r="D150" i="3" s="1"/>
  <c r="D151" i="3" s="1"/>
  <c r="E148" i="3"/>
  <c r="E149" i="3" s="1"/>
  <c r="E150" i="3" s="1"/>
  <c r="F10" i="3"/>
  <c r="F16" i="3"/>
  <c r="F4" i="3"/>
  <c r="F13" i="3"/>
  <c r="F7" i="3"/>
  <c r="E131" i="1"/>
  <c r="E132" i="1" s="1"/>
  <c r="G131" i="1"/>
  <c r="G132" i="1" s="1"/>
  <c r="D131" i="1"/>
  <c r="D132" i="1" s="1"/>
  <c r="F131" i="1"/>
  <c r="F132" i="1" s="1"/>
  <c r="I131" i="1"/>
  <c r="B132" i="1" s="1"/>
  <c r="C131" i="1"/>
  <c r="C132" i="1" s="1"/>
  <c r="G97" i="1"/>
  <c r="F97" i="1"/>
  <c r="E97" i="1"/>
  <c r="D97" i="1"/>
  <c r="C97" i="1"/>
  <c r="B97" i="1"/>
  <c r="H92" i="1"/>
  <c r="G92" i="1"/>
  <c r="F92" i="1"/>
  <c r="E92" i="1"/>
  <c r="D92" i="1"/>
  <c r="C92" i="1"/>
  <c r="B92" i="1"/>
  <c r="I92" i="1"/>
  <c r="H83" i="1"/>
  <c r="G83" i="1"/>
  <c r="F83" i="1"/>
  <c r="F94" i="1" s="1"/>
  <c r="E83" i="1"/>
  <c r="D83" i="1"/>
  <c r="C83" i="1"/>
  <c r="B83" i="1"/>
  <c r="I83" i="1"/>
  <c r="G76" i="1"/>
  <c r="F76" i="1"/>
  <c r="E76" i="1"/>
  <c r="C76" i="1"/>
  <c r="B76" i="1"/>
  <c r="D76" i="1"/>
  <c r="H58" i="1"/>
  <c r="G58" i="1"/>
  <c r="G59" i="1" s="1"/>
  <c r="F58" i="1"/>
  <c r="F59" i="1" s="1"/>
  <c r="E58" i="1"/>
  <c r="E59" i="1" s="1"/>
  <c r="D58" i="1"/>
  <c r="C58" i="1"/>
  <c r="B58" i="1"/>
  <c r="I58" i="1"/>
  <c r="H45" i="1"/>
  <c r="H59" i="1" s="1"/>
  <c r="D45" i="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E4" i="1"/>
  <c r="D4" i="1"/>
  <c r="D10" i="1" s="1"/>
  <c r="C4" i="1"/>
  <c r="B4" i="1"/>
  <c r="I4" i="1"/>
  <c r="I10" i="1" s="1"/>
  <c r="D152" i="3" l="1"/>
  <c r="D153" i="3" s="1"/>
  <c r="D154" i="3" s="1"/>
  <c r="E152" i="3"/>
  <c r="E153" i="3" s="1"/>
  <c r="E154" i="3" s="1"/>
  <c r="D59" i="1"/>
  <c r="D60" i="1" s="1"/>
  <c r="C59" i="1"/>
  <c r="C60" i="1" s="1"/>
  <c r="B59" i="1"/>
  <c r="B60" i="1" s="1"/>
  <c r="F10" i="1"/>
  <c r="F143" i="1" s="1"/>
  <c r="E10" i="1"/>
  <c r="E12" i="1" s="1"/>
  <c r="E20" i="1" s="1"/>
  <c r="C10" i="1"/>
  <c r="C12" i="1" s="1"/>
  <c r="B10" i="1"/>
  <c r="B12" i="1" s="1"/>
  <c r="H12" i="1"/>
  <c r="H20" i="1" s="1"/>
  <c r="H143" i="1"/>
  <c r="I12" i="1"/>
  <c r="I20" i="1" s="1"/>
  <c r="I143" i="1"/>
  <c r="D12" i="1"/>
  <c r="D20" i="1" s="1"/>
  <c r="D143" i="1"/>
  <c r="E94" i="1"/>
  <c r="D94" i="1"/>
  <c r="C94" i="1"/>
  <c r="B94" i="1"/>
  <c r="G94" i="1"/>
  <c r="H64" i="1"/>
  <c r="H76" i="1" s="1"/>
  <c r="H94" i="1" s="1"/>
  <c r="H96" i="1" s="1"/>
  <c r="E60" i="1"/>
  <c r="F60" i="1"/>
  <c r="G10" i="1"/>
  <c r="I59" i="1"/>
  <c r="I60" i="1" s="1"/>
  <c r="G60" i="1"/>
  <c r="H60" i="1"/>
  <c r="F12" i="1" l="1"/>
  <c r="E143" i="1"/>
  <c r="C143" i="1"/>
  <c r="B143" i="1"/>
  <c r="I64" i="1"/>
  <c r="I76" i="1" s="1"/>
  <c r="I94" i="1" s="1"/>
  <c r="G12" i="1"/>
  <c r="G143" i="1"/>
  <c r="I95" i="1"/>
  <c r="I96" i="1" s="1"/>
  <c r="I97" i="1" s="1"/>
  <c r="H97" i="1"/>
  <c r="H1" i="1" l="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rgb="FF000000"/>
            <rFont val="Tahoma"/>
            <family val="2"/>
          </rPr>
          <t>Dell:</t>
        </r>
        <r>
          <rPr>
            <sz val="9"/>
            <color rgb="FF000000"/>
            <rFont val="Tahoma"/>
            <family val="2"/>
          </rPr>
          <t xml:space="preserve">
</t>
        </r>
        <r>
          <rPr>
            <sz val="9"/>
            <color rgb="FF000000"/>
            <rFont val="Tahoma"/>
            <family val="2"/>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<sst xmlns="http://schemas.openxmlformats.org/spreadsheetml/2006/main" count="395" uniqueCount="150">
  <si>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</si>
  <si>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</si>
  <si>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</si>
  <si>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</si>
  <si>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</si>
  <si>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</si>
  <si>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</si>
  <si>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</si>
  <si>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</si>
  <si>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</si>
  <si>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</si>
  <si>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</si>
  <si>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</si>
  <si>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</si>
  <si>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</si>
  <si>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</si>
  <si>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</si>
  <si>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</si>
  <si>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</si>
  <si>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</si>
  <si>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</si>
  <si>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</si>
  <si>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</si>
  <si>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</si>
  <si>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</si>
  <si>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</si>
  <si>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</si>
  <si>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</si>
  <si>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</si>
  <si>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</si>
  <si>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</si>
  <si>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</si>
  <si>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</si>
  <si>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</si>
  <si>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</si>
  <si>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</si>
  <si>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</si>
  <si>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</si>
  <si>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</si>
  <si>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</si>
  <si>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</si>
  <si>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</si>
  <si>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</si>
  <si>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</si>
  <si>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</si>
  <si>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</si>
  <si>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</si>
  <si>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</si>
  <si>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</si>
  <si>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</si>
  <si>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</si>
  <si>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</si>
  <si>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</si>
  <si>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</si>
  <si>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</si>
  <si>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</si>
  <si>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</si>
  <si>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</si>
  <si>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</si>
  <si>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</si>
  <si>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</si>
  <si>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</si>
  <si>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</si>
  <si>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</si>
  <si>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</si>
  <si>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</si>
  <si>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</si>
  <si>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</si>
  <si>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</si>
  <si>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</si>
  <si>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</si>
  <si>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</si>
  <si>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</si>
  <si>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</si>
  <si>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</si>
  <si>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</si>
  <si>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</si>
  <si>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</si>
  <si>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</si>
  <si>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</si>
  <si>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</si>
  <si>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</si>
  <si>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</si>
  <si>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</si>
  <si>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</si>
  <si>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</si>
  <si>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</si>
  <si>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</si>
  <si>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</si>
  <si>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</si>
  <si>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</si>
  <si>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</si>
  <si>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</si>
  <si>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</si>
  <si>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</si>
  <si>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</si>
  <si>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</si>
  <si>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</si>
  <si>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</si>
  <si>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</si>
  <si>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</si>
  <si>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</si>
  <si>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</si>
  <si>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</si>
  <si>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</si>
  <si>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</si>
  <si>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</si>
  <si>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</si>
  <si>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</si>
  <si>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</si>
  <si>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</si>
  <si>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</si>
  <si>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</si>
  <si>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</si>
  <si>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</si>
  <si>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</si>
  <si>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</si>
  <si>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</si>
  <si>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</si>
  <si>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</si>
  <si>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</si>
  <si>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</si>
  <si>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</si>
  <si>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</si>
  <si>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</si>
  <si>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</si>
  <si>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</si>
  <si>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</si>
  <si>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</si>
  <si>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</si>
  <si>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</si>
  <si>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</si>
  <si>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</si>
  <si>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</si>
  <si>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</si>
  <si>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</si>
  <si>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</si>
  <si>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</si>
  <si>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</si>
  <si>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</si>
  <si>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</si>
  <si>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</si>
  <si>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</si>
  <si>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</si>
  <si>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Year</t>
  </si>
  <si>
    <t>2014 (For Reference)</t>
  </si>
  <si>
    <t>CapEx</t>
  </si>
  <si>
    <t>Should be the addition of sub-segments linked from below rows in the segment sheet Footwear, Apparel and Equipment</t>
  </si>
  <si>
    <t>Link up all the segments North America, Europe, Asia Global, Converse and Corporate in similar format</t>
  </si>
  <si>
    <t>Should be the addition of segments North America, Europe, Asia Global, Converse and Corporate linked from below rows in the segment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</si>
</sst>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_);_(* \(#,##0\);_(* &quot;-&quot;??_);_(@_)"/>
    <numFmt numFmtId="166"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i/>
      <sz val="9"/>
      <color theme="1"/>
      <name val="Calibri"/>
      <family val="2"/>
      <scheme val="minor"/>
    </font>
    <font>
      <b/>
      <sz val="9"/>
      <color rgb="FF000000"/>
      <name val="Tahoma"/>
      <family val="2"/>
    </font>
    <font>
      <sz val="9"/>
      <color rgb="FF000000"/>
      <name val="Tahoma"/>
      <family val="2"/>
    </font>
    <font>
      <sz val="11"/>
      <color theme="9"/>
      <name val="Calibri (Body)"/>
    </font>
    <font>
      <sz val="11"/>
      <color theme="9"/>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8">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bottom/>
      <diagonal/>
    </border>
    <border>
      <left style="thin">
        <color theme="1"/>
      </left>
      <right style="thin">
        <color theme="1"/>
      </right>
      <top/>
      <bottom style="thin">
        <color theme="1"/>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89">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166" fontId="9" fillId="0" borderId="0" xfId="2" applyNumberFormat="1" applyFont="1"/>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166" fontId="10" fillId="0" borderId="0" xfId="2" applyNumberFormat="1" applyFont="1"/>
    <xf numFmtId="0" fontId="9" fillId="0" borderId="1" xfId="0" applyFont="1" applyBorder="1"/>
    <xf numFmtId="166" fontId="10" fillId="0" borderId="2" xfId="2" applyNumberFormat="1" applyFont="1" applyBorder="1"/>
    <xf numFmtId="166" fontId="10"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1" fillId="0" borderId="0" xfId="1" applyNumberFormat="1" applyFont="1" applyBorder="1" applyAlignment="1">
      <alignment horizontal="left" indent="1"/>
    </xf>
    <xf numFmtId="165" fontId="2" fillId="5" borderId="0" xfId="5" applyNumberFormat="1" applyFont="1"/>
    <xf numFmtId="165" fontId="11" fillId="0" borderId="0" xfId="1" applyNumberFormat="1" applyFont="1" applyAlignment="1">
      <alignment horizontal="left" indent="2"/>
    </xf>
    <xf numFmtId="165" fontId="0" fillId="0" borderId="0" xfId="1" applyNumberFormat="1" applyFont="1" applyAlignment="1">
      <alignment horizontal="left" indent="1"/>
    </xf>
    <xf numFmtId="165" fontId="11" fillId="0" borderId="0" xfId="1" applyNumberFormat="1" applyFont="1" applyAlignment="1">
      <alignment horizontal="left" indent="1"/>
    </xf>
    <xf numFmtId="166" fontId="9" fillId="0" borderId="0" xfId="2" applyNumberFormat="1" applyFont="1" applyAlignment="1">
      <alignment horizontal="right"/>
    </xf>
    <xf numFmtId="165" fontId="2" fillId="0" borderId="0" xfId="0" applyNumberFormat="1" applyFont="1"/>
    <xf numFmtId="43" fontId="0" fillId="0" borderId="0" xfId="0" applyNumberFormat="1"/>
    <xf numFmtId="165" fontId="0" fillId="0" borderId="0" xfId="0" applyNumberFormat="1"/>
    <xf numFmtId="43" fontId="9" fillId="0" borderId="0" xfId="2" applyNumberFormat="1" applyFont="1"/>
    <xf numFmtId="0" fontId="0" fillId="0" borderId="0" xfId="0" applyAlignment="1">
      <alignment horizontal="center" vertical="center"/>
    </xf>
    <xf numFmtId="0" fontId="2" fillId="0" borderId="0" xfId="0" applyFont="1" applyAlignment="1">
      <alignment horizontal="center" vertical="center"/>
    </xf>
    <xf numFmtId="0" fontId="0" fillId="0" borderId="0" xfId="0" applyAlignment="1">
      <alignment horizontal="center"/>
    </xf>
    <xf numFmtId="0" fontId="0" fillId="0" borderId="6" xfId="0" applyBorder="1" applyAlignment="1">
      <alignment horizontal="right"/>
    </xf>
    <xf numFmtId="165" fontId="0" fillId="0" borderId="6" xfId="1" applyNumberFormat="1" applyFont="1" applyBorder="1" applyAlignment="1">
      <alignment horizontal="right"/>
    </xf>
    <xf numFmtId="0" fontId="2" fillId="0" borderId="5" xfId="0" applyFont="1" applyBorder="1" applyAlignment="1">
      <alignment horizontal="right"/>
    </xf>
    <xf numFmtId="165" fontId="2" fillId="0" borderId="5" xfId="0" applyNumberFormat="1" applyFont="1" applyBorder="1" applyAlignment="1">
      <alignment horizontal="right"/>
    </xf>
    <xf numFmtId="0" fontId="2" fillId="0" borderId="5" xfId="0" applyFont="1"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2" fillId="0" borderId="5" xfId="0" applyFont="1" applyBorder="1" applyAlignment="1">
      <alignment horizontal="center"/>
    </xf>
    <xf numFmtId="166" fontId="0" fillId="0" borderId="0" xfId="2" applyNumberFormat="1" applyFont="1"/>
    <xf numFmtId="166" fontId="0" fillId="0" borderId="0" xfId="0" applyNumberFormat="1"/>
    <xf numFmtId="165" fontId="1" fillId="0" borderId="0" xfId="1" applyNumberFormat="1" applyFont="1"/>
    <xf numFmtId="166" fontId="1" fillId="0" borderId="0" xfId="2" applyNumberFormat="1" applyFont="1" applyAlignment="1">
      <alignment horizontal="right"/>
    </xf>
    <xf numFmtId="165" fontId="2" fillId="0" borderId="0" xfId="1" applyNumberFormat="1" applyFont="1" applyAlignment="1"/>
    <xf numFmtId="165" fontId="1" fillId="0" borderId="0" xfId="1" applyNumberFormat="1" applyFont="1" applyAlignment="1">
      <alignment horizontal="right" indent="1"/>
    </xf>
    <xf numFmtId="165" fontId="2" fillId="5" borderId="0" xfId="5" applyNumberFormat="1" applyFont="1" applyAlignment="1">
      <alignment horizontal="right"/>
    </xf>
    <xf numFmtId="0" fontId="1" fillId="0" borderId="0" xfId="0" applyFont="1" applyAlignment="1">
      <alignment horizontal="right"/>
    </xf>
    <xf numFmtId="0" fontId="1" fillId="0" borderId="0" xfId="0" applyFont="1"/>
    <xf numFmtId="165" fontId="2" fillId="0" borderId="0" xfId="5" applyNumberFormat="1" applyFont="1" applyFill="1" applyAlignment="1">
      <alignment horizontal="right"/>
    </xf>
    <xf numFmtId="166" fontId="9" fillId="0" borderId="0" xfId="2" applyNumberFormat="1" applyFont="1" applyAlignment="1"/>
    <xf numFmtId="9" fontId="9" fillId="0" borderId="0" xfId="2" applyFont="1" applyAlignment="1"/>
    <xf numFmtId="165" fontId="2" fillId="0" borderId="0" xfId="1" applyNumberFormat="1" applyFont="1" applyAlignment="1">
      <alignment horizontal="right" indent="2"/>
    </xf>
    <xf numFmtId="0" fontId="9" fillId="0" borderId="0" xfId="0" applyFont="1" applyAlignment="1">
      <alignment horizontal="right"/>
    </xf>
    <xf numFmtId="166" fontId="9" fillId="0" borderId="0" xfId="2" applyNumberFormat="1" applyFont="1" applyAlignment="1">
      <alignment horizontal="right" indent="1"/>
    </xf>
    <xf numFmtId="0" fontId="2" fillId="0" borderId="0" xfId="0" applyFont="1" applyAlignment="1">
      <alignment horizontal="right"/>
    </xf>
    <xf numFmtId="165" fontId="1" fillId="0" borderId="0" xfId="1" applyNumberFormat="1" applyFont="1" applyAlignment="1">
      <alignment horizontal="right"/>
    </xf>
    <xf numFmtId="9" fontId="9" fillId="0" borderId="0" xfId="2" applyFont="1" applyAlignment="1">
      <alignment horizontal="right"/>
    </xf>
    <xf numFmtId="0" fontId="14" fillId="0" borderId="0" xfId="0" applyFont="1"/>
    <xf numFmtId="0" fontId="15" fillId="0" borderId="0" xfId="0" applyFont="1"/>
    <xf numFmtId="165" fontId="2" fillId="0" borderId="0" xfId="2" applyNumberFormat="1" applyFont="1"/>
    <xf numFmtId="166" fontId="9" fillId="0" borderId="0" xfId="0" applyNumberFormat="1" applyFont="1"/>
    <xf numFmtId="166" fontId="9" fillId="0" borderId="0" xfId="2" applyNumberFormat="1" applyFont="1" applyFill="1" applyAlignment="1">
      <alignment horizontal="right"/>
    </xf>
    <xf numFmtId="165" fontId="10" fillId="5" borderId="0" xfId="5" applyNumberFormat="1" applyFont="1"/>
    <xf numFmtId="165" fontId="10" fillId="5" borderId="0" xfId="5" applyNumberFormat="1" applyFont="1" applyAlignment="1">
      <alignment horizontal="right"/>
    </xf>
  </cellXfs>
  <cellStyles count="6">
    <cellStyle name="60% - Accent1" xfId="5" builtinId="32"/>
    <cellStyle name="Accent1" xfId="4" builtinId="29"/>
    <cellStyle name="Comma" xfId="1" builtinId="3"/>
    <cellStyle name="Comma 2" xfId="3" xr:uid="{00000000-0005-0000-0000-000003000000}"/>
    <cellStyle name="Normal" xfId="0" builtinId="0"/>
    <cellStyle name="Per cent" xfId="2" builtinId="5"/>
  </cellStyles>
  <dxfs count="6">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357120"/>
          <a:ext cx="8018780"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95220"/>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701800"/>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913380"/>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109720"/>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260340"/>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466080"/>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8928643-98AD-0349-BE39-70FD20741650}" name="Table1" displayName="Table1" ref="K3:N11" totalsRowShown="0" headerRowDxfId="5" dataDxfId="4">
  <autoFilter ref="K3:N11" xr:uid="{08928643-98AD-0349-BE39-70FD20741650}"/>
  <tableColumns count="4">
    <tableColumn id="1" xr3:uid="{7090C82A-6174-2F4E-9506-F570E8B7E5F9}" name="Year" dataDxfId="3"/>
    <tableColumn id="2" xr3:uid="{86DA8D53-B351-DB4E-BBB1-24A7DA9ECC45}" name="EBIT" dataDxfId="2"/>
    <tableColumn id="3" xr3:uid="{2E32E73E-59E5-B54B-BC8B-FDF5AA76F54E}" name="EBITDA" dataDxfId="1"/>
    <tableColumn id="4" xr3:uid="{FDFE1423-B0FD-D640-8CC5-96008B22A390}" name="D&amp;A"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topLeftCell="A2" workbookViewId="0"/>
  </sheetViews>
  <sheetFormatPr baseColWidth="10" defaultColWidth="8.83203125" defaultRowHeight="15" x14ac:dyDescent="0.2"/>
  <cols>
    <col min="1" max="1" width="176.1640625" style="19" customWidth="1"/>
  </cols>
  <sheetData>
    <row r="1" spans="1:1" ht="25" x14ac:dyDescent="0.3">
      <c r="A1" s="18" t="s">
        <v>21</v>
      </c>
    </row>
    <row r="2" spans="1:1" ht="16" x14ac:dyDescent="0.2">
      <c r="A2" s="38" t="s">
        <v>141</v>
      </c>
    </row>
    <row r="3" spans="1:1" ht="16" x14ac:dyDescent="0.2">
      <c r="A3" s="20" t="s">
        <v>142</v>
      </c>
    </row>
    <row r="4" spans="1:1" ht="16" x14ac:dyDescent="0.2">
      <c r="A4" s="38" t="s">
        <v>20</v>
      </c>
    </row>
    <row r="5" spans="1:1" ht="16" x14ac:dyDescent="0.2">
      <c r="A5" s="19" t="s">
        <v>143</v>
      </c>
    </row>
    <row r="6" spans="1:1" x14ac:dyDescent="0.2">
      <c r="A6" s="38"/>
    </row>
    <row r="7" spans="1:1" x14ac:dyDescent="0.2">
      <c r="A7" s="38"/>
    </row>
    <row r="10" spans="1:1" x14ac:dyDescent="0.2">
      <c r="A10" s="20"/>
    </row>
    <row r="11" spans="1:1" x14ac:dyDescent="0.2">
      <c r="A11" s="20"/>
    </row>
    <row r="12" spans="1:1" x14ac:dyDescent="0.2">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04"/>
  <sheetViews>
    <sheetView workbookViewId="0">
      <pane ySplit="1" topLeftCell="A182" activePane="bottomLeft" state="frozen"/>
      <selection pane="bottomLeft" activeCell="F200" sqref="F200"/>
    </sheetView>
  </sheetViews>
  <sheetFormatPr baseColWidth="10" defaultColWidth="8.83203125" defaultRowHeight="15" x14ac:dyDescent="0.2"/>
  <cols>
    <col min="1" max="1" width="100.1640625" customWidth="1"/>
    <col min="2" max="7" width="9" bestFit="1" customWidth="1"/>
    <col min="8" max="8" width="10.5" bestFit="1" customWidth="1"/>
    <col min="9" max="9" width="10.6640625" bestFit="1" customWidth="1"/>
    <col min="11" max="11" width="15.1640625" customWidth="1"/>
    <col min="12" max="12" width="18.1640625" customWidth="1"/>
    <col min="13" max="13" width="13.83203125" customWidth="1"/>
    <col min="14" max="14" width="16.1640625" customWidth="1"/>
  </cols>
  <sheetData>
    <row r="1" spans="1:14" ht="60" customHeight="1" x14ac:dyDescent="0.2">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14" x14ac:dyDescent="0.2">
      <c r="A2" t="s">
        <v>28</v>
      </c>
      <c r="B2" s="3">
        <v>30601</v>
      </c>
      <c r="C2" s="3">
        <v>32376</v>
      </c>
      <c r="D2" s="3">
        <v>34350</v>
      </c>
      <c r="E2" s="3">
        <v>36397</v>
      </c>
      <c r="F2" s="3">
        <v>39117</v>
      </c>
      <c r="G2" s="3">
        <v>37403</v>
      </c>
      <c r="H2" s="3">
        <v>44538</v>
      </c>
      <c r="I2" s="3">
        <v>46710</v>
      </c>
    </row>
    <row r="3" spans="1:14" x14ac:dyDescent="0.2">
      <c r="A3" s="23" t="s">
        <v>29</v>
      </c>
      <c r="B3" s="24">
        <v>16534</v>
      </c>
      <c r="C3" s="24">
        <v>17405</v>
      </c>
      <c r="D3" s="24">
        <v>19038</v>
      </c>
      <c r="E3" s="24">
        <v>20441</v>
      </c>
      <c r="F3" s="24">
        <v>21643</v>
      </c>
      <c r="G3" s="24">
        <v>21162</v>
      </c>
      <c r="H3" s="24">
        <v>24576</v>
      </c>
      <c r="I3" s="24">
        <v>25231</v>
      </c>
      <c r="K3" s="52" t="s">
        <v>144</v>
      </c>
      <c r="L3" s="52" t="s">
        <v>135</v>
      </c>
      <c r="M3" s="52" t="s">
        <v>131</v>
      </c>
      <c r="N3" s="52" t="s">
        <v>133</v>
      </c>
    </row>
    <row r="4" spans="1:14" s="1" customFormat="1" x14ac:dyDescent="0.2">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c r="K4" s="53">
        <v>2015</v>
      </c>
      <c r="L4" s="52">
        <v>4175</v>
      </c>
      <c r="M4" s="52">
        <v>4824</v>
      </c>
      <c r="N4" s="52">
        <v>649</v>
      </c>
    </row>
    <row r="5" spans="1:14" x14ac:dyDescent="0.2">
      <c r="A5" s="11" t="s">
        <v>22</v>
      </c>
      <c r="B5" s="3">
        <v>3213</v>
      </c>
      <c r="C5" s="3">
        <v>3278</v>
      </c>
      <c r="D5" s="3">
        <v>3341</v>
      </c>
      <c r="E5" s="3">
        <v>3577</v>
      </c>
      <c r="F5" s="3">
        <v>3753</v>
      </c>
      <c r="G5" s="3">
        <v>3592</v>
      </c>
      <c r="H5" s="3">
        <v>3114</v>
      </c>
      <c r="I5" s="3">
        <v>3850</v>
      </c>
      <c r="K5" s="53">
        <v>2016</v>
      </c>
      <c r="L5" s="52">
        <v>4502</v>
      </c>
      <c r="M5" s="52">
        <v>5164</v>
      </c>
      <c r="N5" s="52">
        <v>662</v>
      </c>
    </row>
    <row r="6" spans="1:14" x14ac:dyDescent="0.2">
      <c r="A6" s="11" t="s">
        <v>23</v>
      </c>
      <c r="B6" s="3">
        <v>6679</v>
      </c>
      <c r="C6" s="3">
        <v>7191</v>
      </c>
      <c r="D6" s="3">
        <v>7222</v>
      </c>
      <c r="E6" s="3">
        <v>7934</v>
      </c>
      <c r="F6" s="3">
        <v>8949</v>
      </c>
      <c r="G6" s="3">
        <v>9534</v>
      </c>
      <c r="H6" s="3">
        <v>9911</v>
      </c>
      <c r="I6" s="3">
        <v>10954</v>
      </c>
      <c r="K6" s="53">
        <v>2017</v>
      </c>
      <c r="L6" s="52">
        <v>4749</v>
      </c>
      <c r="M6" s="52">
        <v>5465</v>
      </c>
      <c r="N6" s="52">
        <v>716</v>
      </c>
    </row>
    <row r="7" spans="1:14" x14ac:dyDescent="0.2">
      <c r="A7" s="22" t="s">
        <v>24</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c r="K7" s="53">
        <v>2018</v>
      </c>
      <c r="L7" s="52">
        <v>4445</v>
      </c>
      <c r="M7" s="52">
        <v>5219</v>
      </c>
      <c r="N7" s="52">
        <v>774</v>
      </c>
    </row>
    <row r="8" spans="1:14" x14ac:dyDescent="0.2">
      <c r="A8" s="2" t="s">
        <v>25</v>
      </c>
      <c r="B8" s="3">
        <v>28</v>
      </c>
      <c r="C8" s="3">
        <v>19</v>
      </c>
      <c r="D8" s="3">
        <v>59</v>
      </c>
      <c r="E8" s="3">
        <v>54</v>
      </c>
      <c r="F8" s="3">
        <v>49</v>
      </c>
      <c r="G8" s="3">
        <v>89</v>
      </c>
      <c r="H8" s="3">
        <v>262</v>
      </c>
      <c r="I8" s="3">
        <v>205</v>
      </c>
      <c r="K8" s="53">
        <v>2019</v>
      </c>
      <c r="L8" s="52">
        <v>4772</v>
      </c>
      <c r="M8" s="52">
        <v>5492</v>
      </c>
      <c r="N8" s="52">
        <v>720</v>
      </c>
    </row>
    <row r="9" spans="1:14" x14ac:dyDescent="0.2">
      <c r="A9" s="2" t="s">
        <v>5</v>
      </c>
      <c r="B9" s="3">
        <v>-58</v>
      </c>
      <c r="C9" s="3">
        <v>-140</v>
      </c>
      <c r="D9" s="3">
        <v>-196</v>
      </c>
      <c r="E9" s="3">
        <v>66</v>
      </c>
      <c r="F9" s="3">
        <v>-78</v>
      </c>
      <c r="G9" s="3">
        <v>139</v>
      </c>
      <c r="H9" s="3">
        <v>14</v>
      </c>
      <c r="I9" s="3">
        <v>-181</v>
      </c>
      <c r="K9" s="53">
        <v>2020</v>
      </c>
      <c r="L9" s="52">
        <v>3115</v>
      </c>
      <c r="M9" s="52">
        <v>4234</v>
      </c>
      <c r="N9" s="52">
        <v>1119</v>
      </c>
    </row>
    <row r="10" spans="1:14" x14ac:dyDescent="0.2">
      <c r="A10" s="4" t="s">
        <v>26</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c r="K10" s="53">
        <v>2021</v>
      </c>
      <c r="L10" s="52">
        <v>6937</v>
      </c>
      <c r="M10" s="52">
        <v>7734</v>
      </c>
      <c r="N10" s="52">
        <v>797</v>
      </c>
    </row>
    <row r="11" spans="1:14" x14ac:dyDescent="0.2">
      <c r="A11" s="2" t="s">
        <v>27</v>
      </c>
      <c r="B11" s="3">
        <v>932</v>
      </c>
      <c r="C11" s="3">
        <v>863</v>
      </c>
      <c r="D11" s="3">
        <v>646</v>
      </c>
      <c r="E11" s="3">
        <v>2392</v>
      </c>
      <c r="F11" s="3">
        <v>772</v>
      </c>
      <c r="G11" s="3">
        <v>348</v>
      </c>
      <c r="H11" s="3">
        <v>934</v>
      </c>
      <c r="I11" s="3">
        <v>605</v>
      </c>
      <c r="K11" s="53">
        <v>2022</v>
      </c>
      <c r="L11" s="52">
        <v>6675</v>
      </c>
      <c r="M11" s="52">
        <v>7515</v>
      </c>
      <c r="N11" s="52">
        <v>840</v>
      </c>
    </row>
    <row r="12" spans="1:14" ht="16" thickBot="1" x14ac:dyDescent="0.25">
      <c r="A12" s="6" t="s">
        <v>30</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c r="K12" s="53"/>
      <c r="L12" s="52"/>
      <c r="M12" s="52"/>
      <c r="N12" s="52"/>
    </row>
    <row r="13" spans="1:14" ht="16" thickTop="1" x14ac:dyDescent="0.2">
      <c r="A13" s="1" t="s">
        <v>8</v>
      </c>
    </row>
    <row r="14" spans="1:14" x14ac:dyDescent="0.2">
      <c r="A14" s="2" t="s">
        <v>6</v>
      </c>
      <c r="B14">
        <v>1.9</v>
      </c>
      <c r="C14">
        <v>2.21</v>
      </c>
      <c r="D14">
        <v>2.56</v>
      </c>
      <c r="E14">
        <v>1.19</v>
      </c>
      <c r="F14">
        <v>1.63</v>
      </c>
      <c r="G14">
        <v>3.64</v>
      </c>
      <c r="H14">
        <v>3.64</v>
      </c>
      <c r="I14">
        <v>3.83</v>
      </c>
    </row>
    <row r="15" spans="1:14" x14ac:dyDescent="0.2">
      <c r="A15" s="2" t="s">
        <v>7</v>
      </c>
      <c r="B15">
        <v>1.85</v>
      </c>
      <c r="C15">
        <v>2.16</v>
      </c>
      <c r="D15">
        <v>2.5099999999999998</v>
      </c>
      <c r="E15">
        <v>1.17</v>
      </c>
      <c r="F15">
        <v>1.6</v>
      </c>
      <c r="G15">
        <v>3.56</v>
      </c>
      <c r="H15">
        <v>3.56</v>
      </c>
      <c r="I15">
        <v>3.75</v>
      </c>
    </row>
    <row r="16" spans="1:14" x14ac:dyDescent="0.2">
      <c r="A16" s="1" t="s">
        <v>9</v>
      </c>
    </row>
    <row r="17" spans="1:9" x14ac:dyDescent="0.2">
      <c r="A17" s="2" t="s">
        <v>6</v>
      </c>
      <c r="B17" s="49">
        <v>0</v>
      </c>
      <c r="C17" s="49">
        <v>0</v>
      </c>
      <c r="D17">
        <v>1657.8</v>
      </c>
      <c r="E17">
        <v>1623.8</v>
      </c>
      <c r="F17">
        <v>1579.7</v>
      </c>
      <c r="G17" s="8">
        <v>1559</v>
      </c>
      <c r="H17" s="8">
        <v>1573</v>
      </c>
      <c r="I17" s="8">
        <v>1578.8</v>
      </c>
    </row>
    <row r="18" spans="1:9" x14ac:dyDescent="0.2">
      <c r="A18" s="2" t="s">
        <v>7</v>
      </c>
      <c r="B18" s="49">
        <v>0</v>
      </c>
      <c r="C18" s="49">
        <v>0</v>
      </c>
      <c r="D18">
        <v>1692</v>
      </c>
      <c r="E18">
        <v>1659.1</v>
      </c>
      <c r="F18">
        <v>1618.4</v>
      </c>
      <c r="G18" s="8">
        <v>1592</v>
      </c>
      <c r="H18" s="8">
        <v>1609.4</v>
      </c>
      <c r="I18" s="8">
        <v>1610.8</v>
      </c>
    </row>
    <row r="20" spans="1:9" s="12" customFormat="1" x14ac:dyDescent="0.2">
      <c r="A20" s="12" t="s">
        <v>2</v>
      </c>
      <c r="B20" s="49">
        <v>0</v>
      </c>
      <c r="C20" s="49">
        <v>0</v>
      </c>
      <c r="D20" s="13">
        <f t="shared" ref="D20:H20" si="5">+ROUND(((D12/D18)-D15),2)</f>
        <v>0</v>
      </c>
      <c r="E20" s="13">
        <f t="shared" si="5"/>
        <v>0</v>
      </c>
      <c r="F20" s="49">
        <v>0</v>
      </c>
      <c r="G20" s="49">
        <v>0</v>
      </c>
      <c r="H20" s="13">
        <f t="shared" si="5"/>
        <v>0</v>
      </c>
      <c r="I20" s="13">
        <f>+ROUND(((I12/I18)-I15),2)</f>
        <v>0</v>
      </c>
    </row>
    <row r="22" spans="1:9" x14ac:dyDescent="0.2">
      <c r="A22" s="14" t="s">
        <v>0</v>
      </c>
      <c r="B22" s="14"/>
      <c r="C22" s="14"/>
      <c r="D22" s="14"/>
      <c r="E22" s="14"/>
      <c r="F22" s="14"/>
      <c r="G22" s="14"/>
      <c r="H22" s="14"/>
      <c r="I22" s="14"/>
    </row>
    <row r="23" spans="1:9" x14ac:dyDescent="0.2">
      <c r="A23" s="1" t="s">
        <v>31</v>
      </c>
    </row>
    <row r="24" spans="1:9" x14ac:dyDescent="0.2">
      <c r="A24" s="10" t="s">
        <v>32</v>
      </c>
      <c r="B24" s="3"/>
      <c r="C24" s="3"/>
      <c r="D24" s="3"/>
      <c r="E24" s="3"/>
      <c r="F24" s="3"/>
      <c r="G24" s="3"/>
      <c r="H24" s="3"/>
      <c r="I24" s="3"/>
    </row>
    <row r="25" spans="1:9" x14ac:dyDescent="0.2">
      <c r="A25" s="11" t="s">
        <v>33</v>
      </c>
      <c r="B25" s="3">
        <v>3852</v>
      </c>
      <c r="C25" s="3">
        <v>3138</v>
      </c>
      <c r="D25" s="3">
        <v>3808</v>
      </c>
      <c r="E25" s="3">
        <v>4249</v>
      </c>
      <c r="F25" s="3">
        <v>4466</v>
      </c>
      <c r="G25" s="3">
        <v>8348</v>
      </c>
      <c r="H25" s="3">
        <v>9889</v>
      </c>
      <c r="I25" s="3">
        <v>8574</v>
      </c>
    </row>
    <row r="26" spans="1:9" x14ac:dyDescent="0.2">
      <c r="A26" s="11" t="s">
        <v>34</v>
      </c>
      <c r="B26" s="3">
        <v>2072</v>
      </c>
      <c r="C26" s="3">
        <v>2319</v>
      </c>
      <c r="D26" s="3">
        <v>2371</v>
      </c>
      <c r="E26" s="3">
        <v>996</v>
      </c>
      <c r="F26" s="3">
        <v>197</v>
      </c>
      <c r="G26" s="3">
        <v>439</v>
      </c>
      <c r="H26" s="3">
        <v>3587</v>
      </c>
      <c r="I26" s="3">
        <v>4423</v>
      </c>
    </row>
    <row r="27" spans="1:9" x14ac:dyDescent="0.2">
      <c r="A27" s="11" t="s">
        <v>35</v>
      </c>
      <c r="B27" s="3">
        <v>3358</v>
      </c>
      <c r="C27" s="3">
        <v>3241</v>
      </c>
      <c r="D27" s="3">
        <v>3677</v>
      </c>
      <c r="E27" s="3">
        <v>3498</v>
      </c>
      <c r="F27" s="3">
        <v>4272</v>
      </c>
      <c r="G27" s="3">
        <v>2749</v>
      </c>
      <c r="H27" s="3">
        <v>4463</v>
      </c>
      <c r="I27" s="3">
        <v>4667</v>
      </c>
    </row>
    <row r="28" spans="1:9" x14ac:dyDescent="0.2">
      <c r="A28" s="11" t="s">
        <v>36</v>
      </c>
      <c r="B28" s="3">
        <v>4337</v>
      </c>
      <c r="C28" s="3">
        <v>4838</v>
      </c>
      <c r="D28" s="3">
        <v>5055</v>
      </c>
      <c r="E28" s="3">
        <v>5261</v>
      </c>
      <c r="F28" s="3">
        <v>5622</v>
      </c>
      <c r="G28" s="3">
        <v>7367</v>
      </c>
      <c r="H28" s="3">
        <v>6854</v>
      </c>
      <c r="I28" s="3">
        <v>8420</v>
      </c>
    </row>
    <row r="29" spans="1:9" x14ac:dyDescent="0.2">
      <c r="A29" s="11" t="s">
        <v>37</v>
      </c>
      <c r="B29" s="3">
        <v>2357</v>
      </c>
      <c r="C29" s="3">
        <v>1489</v>
      </c>
      <c r="D29" s="50">
        <v>1150</v>
      </c>
      <c r="E29" s="49">
        <v>1130</v>
      </c>
      <c r="F29" s="3">
        <v>1968</v>
      </c>
      <c r="G29" s="3">
        <v>1653</v>
      </c>
      <c r="H29" s="3">
        <v>1498</v>
      </c>
      <c r="I29" s="3">
        <v>2129</v>
      </c>
    </row>
    <row r="30" spans="1:9" x14ac:dyDescent="0.2">
      <c r="A30" s="4" t="s">
        <v>10</v>
      </c>
      <c r="B30" s="5">
        <f t="shared" ref="B30:H30" si="6">+SUM(B25:B29)</f>
        <v>15976</v>
      </c>
      <c r="C30" s="5">
        <f t="shared" si="6"/>
        <v>15025</v>
      </c>
      <c r="D30" s="5">
        <f t="shared" si="6"/>
        <v>16061</v>
      </c>
      <c r="E30" s="5">
        <f t="shared" si="6"/>
        <v>15134</v>
      </c>
      <c r="F30" s="5">
        <f t="shared" si="6"/>
        <v>16525</v>
      </c>
      <c r="G30" s="5">
        <f t="shared" si="6"/>
        <v>20556</v>
      </c>
      <c r="H30" s="5">
        <f t="shared" si="6"/>
        <v>26291</v>
      </c>
      <c r="I30" s="5">
        <f>+SUM(I25:I29)</f>
        <v>28213</v>
      </c>
    </row>
    <row r="31" spans="1:9" x14ac:dyDescent="0.2">
      <c r="A31" s="2" t="s">
        <v>38</v>
      </c>
      <c r="B31" s="3">
        <v>3011</v>
      </c>
      <c r="C31" s="3">
        <v>3520</v>
      </c>
      <c r="D31" s="3">
        <v>3989</v>
      </c>
      <c r="E31" s="3">
        <v>4454</v>
      </c>
      <c r="F31" s="3">
        <v>4744</v>
      </c>
      <c r="G31" s="3">
        <v>4866</v>
      </c>
      <c r="H31" s="3">
        <v>4904</v>
      </c>
      <c r="I31" s="3">
        <v>4791</v>
      </c>
    </row>
    <row r="32" spans="1:9" x14ac:dyDescent="0.2">
      <c r="A32" s="2" t="s">
        <v>39</v>
      </c>
      <c r="B32" s="3">
        <v>0</v>
      </c>
      <c r="C32" s="3">
        <v>0</v>
      </c>
      <c r="D32" s="3">
        <v>0</v>
      </c>
      <c r="E32" s="3">
        <v>0</v>
      </c>
      <c r="F32" s="3">
        <v>0</v>
      </c>
      <c r="G32" s="3">
        <v>3097</v>
      </c>
      <c r="H32" s="3">
        <v>3113</v>
      </c>
      <c r="I32" s="3">
        <v>2926</v>
      </c>
    </row>
    <row r="33" spans="1:9" x14ac:dyDescent="0.2">
      <c r="A33" s="2" t="s">
        <v>40</v>
      </c>
      <c r="B33" s="3">
        <v>281</v>
      </c>
      <c r="C33" s="3">
        <v>281</v>
      </c>
      <c r="D33" s="3">
        <v>283</v>
      </c>
      <c r="E33" s="3">
        <v>285</v>
      </c>
      <c r="F33" s="3">
        <v>283</v>
      </c>
      <c r="G33" s="3">
        <v>274</v>
      </c>
      <c r="H33" s="3">
        <v>269</v>
      </c>
      <c r="I33" s="3">
        <v>286</v>
      </c>
    </row>
    <row r="34" spans="1:9" x14ac:dyDescent="0.2">
      <c r="A34" s="2" t="s">
        <v>41</v>
      </c>
      <c r="B34" s="3">
        <v>131</v>
      </c>
      <c r="C34" s="3">
        <v>131</v>
      </c>
      <c r="D34" s="3">
        <v>139</v>
      </c>
      <c r="E34" s="3">
        <v>154</v>
      </c>
      <c r="F34" s="3">
        <v>154</v>
      </c>
      <c r="G34" s="3">
        <v>223</v>
      </c>
      <c r="H34" s="3">
        <v>242</v>
      </c>
      <c r="I34" s="3">
        <v>284</v>
      </c>
    </row>
    <row r="35" spans="1:9" x14ac:dyDescent="0.2">
      <c r="A35" s="2" t="s">
        <v>42</v>
      </c>
      <c r="B35" s="3">
        <v>2201</v>
      </c>
      <c r="C35" s="3">
        <v>2422</v>
      </c>
      <c r="D35" s="3">
        <v>2787</v>
      </c>
      <c r="E35" s="3">
        <v>2509</v>
      </c>
      <c r="F35" s="3">
        <v>2011</v>
      </c>
      <c r="G35" s="3">
        <v>2326</v>
      </c>
      <c r="H35" s="3">
        <v>2921</v>
      </c>
      <c r="I35" s="3">
        <v>3821</v>
      </c>
    </row>
    <row r="36" spans="1:9" ht="16" thickBot="1" x14ac:dyDescent="0.25">
      <c r="A36" s="6" t="s">
        <v>43</v>
      </c>
      <c r="B36" s="7">
        <f t="shared" ref="B36:H36" si="7">+SUM(B30:B35)</f>
        <v>21600</v>
      </c>
      <c r="C36" s="7">
        <f t="shared" si="7"/>
        <v>21379</v>
      </c>
      <c r="D36" s="7">
        <f t="shared" si="7"/>
        <v>23259</v>
      </c>
      <c r="E36" s="7">
        <f t="shared" si="7"/>
        <v>22536</v>
      </c>
      <c r="F36" s="7">
        <f t="shared" si="7"/>
        <v>23717</v>
      </c>
      <c r="G36" s="7">
        <f t="shared" si="7"/>
        <v>31342</v>
      </c>
      <c r="H36" s="7">
        <f t="shared" si="7"/>
        <v>37740</v>
      </c>
      <c r="I36" s="7">
        <f>+SUM(I30:I35)</f>
        <v>40321</v>
      </c>
    </row>
    <row r="37" spans="1:9" ht="16" thickTop="1" x14ac:dyDescent="0.2">
      <c r="A37" s="1" t="s">
        <v>44</v>
      </c>
      <c r="B37" s="3"/>
      <c r="C37" s="3"/>
      <c r="D37" s="3"/>
      <c r="E37" s="3"/>
      <c r="F37" s="3"/>
      <c r="G37" s="3"/>
      <c r="H37" s="3"/>
      <c r="I37" s="3"/>
    </row>
    <row r="38" spans="1:9" x14ac:dyDescent="0.2">
      <c r="A38" s="2" t="s">
        <v>45</v>
      </c>
      <c r="B38" s="3"/>
      <c r="C38" s="3"/>
      <c r="D38" s="3"/>
      <c r="E38" s="3"/>
      <c r="F38" s="3"/>
      <c r="G38" s="3"/>
      <c r="H38" s="3"/>
      <c r="I38" s="3"/>
    </row>
    <row r="39" spans="1:9" x14ac:dyDescent="0.2">
      <c r="A39" s="11" t="s">
        <v>46</v>
      </c>
      <c r="B39" s="3">
        <v>107</v>
      </c>
      <c r="C39" s="3">
        <v>44</v>
      </c>
      <c r="D39" s="3">
        <v>6</v>
      </c>
      <c r="E39" s="3">
        <v>6</v>
      </c>
      <c r="F39" s="3">
        <v>6</v>
      </c>
      <c r="G39" s="3">
        <v>3</v>
      </c>
      <c r="H39" s="3">
        <v>0</v>
      </c>
      <c r="I39" s="3">
        <v>500</v>
      </c>
    </row>
    <row r="40" spans="1:9" x14ac:dyDescent="0.2">
      <c r="A40" s="11" t="s">
        <v>47</v>
      </c>
      <c r="B40" s="3">
        <v>74</v>
      </c>
      <c r="C40" s="3">
        <v>1</v>
      </c>
      <c r="D40" s="3">
        <v>325</v>
      </c>
      <c r="E40" s="3">
        <v>336</v>
      </c>
      <c r="F40" s="3">
        <v>9</v>
      </c>
      <c r="G40" s="3">
        <v>248</v>
      </c>
      <c r="H40" s="3">
        <v>2</v>
      </c>
      <c r="I40" s="3">
        <v>10</v>
      </c>
    </row>
    <row r="41" spans="1:9" x14ac:dyDescent="0.2">
      <c r="A41" s="11" t="s">
        <v>11</v>
      </c>
      <c r="B41" s="3">
        <v>2131</v>
      </c>
      <c r="C41" s="3">
        <v>2191</v>
      </c>
      <c r="D41" s="3">
        <v>2048</v>
      </c>
      <c r="E41" s="3">
        <v>2279</v>
      </c>
      <c r="F41" s="3">
        <v>2612</v>
      </c>
      <c r="G41" s="3">
        <v>2248</v>
      </c>
      <c r="H41" s="3">
        <v>2836</v>
      </c>
      <c r="I41" s="3">
        <v>3358</v>
      </c>
    </row>
    <row r="42" spans="1:9" x14ac:dyDescent="0.2">
      <c r="A42" s="11" t="s">
        <v>48</v>
      </c>
      <c r="B42" s="3">
        <v>0</v>
      </c>
      <c r="C42" s="3">
        <v>0</v>
      </c>
      <c r="D42" s="3">
        <v>0</v>
      </c>
      <c r="E42" s="3">
        <v>0</v>
      </c>
      <c r="F42" s="3">
        <v>0</v>
      </c>
      <c r="G42" s="3">
        <v>445</v>
      </c>
      <c r="H42" s="3">
        <v>467</v>
      </c>
      <c r="I42" s="3">
        <v>420</v>
      </c>
    </row>
    <row r="43" spans="1:9" x14ac:dyDescent="0.2">
      <c r="A43" s="11" t="s">
        <v>12</v>
      </c>
      <c r="B43" s="3">
        <v>3951</v>
      </c>
      <c r="C43" s="3">
        <v>3037</v>
      </c>
      <c r="D43" s="3">
        <v>3011</v>
      </c>
      <c r="E43" s="3">
        <v>3269</v>
      </c>
      <c r="F43" s="3">
        <v>5010</v>
      </c>
      <c r="G43" s="3">
        <v>5184</v>
      </c>
      <c r="H43" s="3">
        <v>6063</v>
      </c>
      <c r="I43" s="3">
        <v>6220</v>
      </c>
    </row>
    <row r="44" spans="1:9" x14ac:dyDescent="0.2">
      <c r="A44" s="11" t="s">
        <v>49</v>
      </c>
      <c r="B44" s="3">
        <v>71</v>
      </c>
      <c r="C44" s="3">
        <v>85</v>
      </c>
      <c r="D44" s="3">
        <v>84</v>
      </c>
      <c r="E44" s="3">
        <v>150</v>
      </c>
      <c r="F44" s="3">
        <v>229</v>
      </c>
      <c r="G44" s="3">
        <v>156</v>
      </c>
      <c r="H44" s="3">
        <v>306</v>
      </c>
      <c r="I44" s="3">
        <v>222</v>
      </c>
    </row>
    <row r="45" spans="1:9" x14ac:dyDescent="0.2">
      <c r="A45" s="4" t="s">
        <v>13</v>
      </c>
      <c r="B45" s="5">
        <f t="shared" ref="B45:H45" si="8">+SUM(B39:B44)</f>
        <v>6334</v>
      </c>
      <c r="C45" s="5">
        <f t="shared" si="8"/>
        <v>5358</v>
      </c>
      <c r="D45" s="5">
        <f t="shared" si="8"/>
        <v>5474</v>
      </c>
      <c r="E45" s="5">
        <f t="shared" si="8"/>
        <v>6040</v>
      </c>
      <c r="F45" s="5">
        <f t="shared" si="8"/>
        <v>7866</v>
      </c>
      <c r="G45" s="5">
        <f t="shared" si="8"/>
        <v>8284</v>
      </c>
      <c r="H45" s="5">
        <f t="shared" si="8"/>
        <v>9674</v>
      </c>
      <c r="I45" s="5">
        <f>+SUM(I39:I44)</f>
        <v>10730</v>
      </c>
    </row>
    <row r="46" spans="1:9" x14ac:dyDescent="0.2">
      <c r="A46" s="2" t="s">
        <v>50</v>
      </c>
      <c r="B46" s="3">
        <v>1079</v>
      </c>
      <c r="C46" s="3">
        <v>1993</v>
      </c>
      <c r="D46" s="3">
        <v>3471</v>
      </c>
      <c r="E46" s="3">
        <v>3468</v>
      </c>
      <c r="F46" s="3">
        <v>3464</v>
      </c>
      <c r="G46" s="3">
        <v>9406</v>
      </c>
      <c r="H46" s="3">
        <v>9413</v>
      </c>
      <c r="I46" s="3">
        <v>8920</v>
      </c>
    </row>
    <row r="47" spans="1:9" x14ac:dyDescent="0.2">
      <c r="A47" s="2" t="s">
        <v>51</v>
      </c>
      <c r="B47" s="3">
        <v>0</v>
      </c>
      <c r="C47" s="3">
        <v>0</v>
      </c>
      <c r="D47" s="3">
        <v>0</v>
      </c>
      <c r="E47" s="3">
        <v>0</v>
      </c>
      <c r="F47" s="3">
        <v>0</v>
      </c>
      <c r="G47" s="3">
        <v>2913</v>
      </c>
      <c r="H47" s="3">
        <v>2931</v>
      </c>
      <c r="I47" s="3">
        <v>2777</v>
      </c>
    </row>
    <row r="48" spans="1:9" x14ac:dyDescent="0.2">
      <c r="A48" s="2" t="s">
        <v>52</v>
      </c>
      <c r="B48" s="3">
        <v>1480</v>
      </c>
      <c r="C48" s="3">
        <v>1770</v>
      </c>
      <c r="D48" s="3">
        <v>1907</v>
      </c>
      <c r="E48" s="3">
        <v>3216</v>
      </c>
      <c r="F48" s="3">
        <v>3347</v>
      </c>
      <c r="G48" s="3">
        <v>2684</v>
      </c>
      <c r="H48" s="3">
        <v>2955</v>
      </c>
      <c r="I48" s="3">
        <v>2613</v>
      </c>
    </row>
    <row r="49" spans="1:9" x14ac:dyDescent="0.2">
      <c r="A49" s="2" t="s">
        <v>53</v>
      </c>
      <c r="B49" s="3"/>
      <c r="C49" s="3"/>
      <c r="D49" s="3"/>
      <c r="E49" s="3"/>
      <c r="F49" s="3"/>
      <c r="G49" s="3"/>
      <c r="H49" s="3"/>
      <c r="I49" s="3"/>
    </row>
    <row r="50" spans="1:9" x14ac:dyDescent="0.2">
      <c r="A50" s="11" t="s">
        <v>54</v>
      </c>
      <c r="B50" s="3">
        <v>0</v>
      </c>
      <c r="C50" s="3">
        <v>0</v>
      </c>
      <c r="D50" s="3">
        <v>0</v>
      </c>
      <c r="E50" s="3">
        <v>0</v>
      </c>
      <c r="F50" s="3">
        <v>0</v>
      </c>
      <c r="G50" s="3">
        <v>0</v>
      </c>
      <c r="H50" s="3">
        <v>0</v>
      </c>
      <c r="I50" s="3">
        <v>0</v>
      </c>
    </row>
    <row r="51" spans="1:9" x14ac:dyDescent="0.2">
      <c r="A51" s="2" t="s">
        <v>55</v>
      </c>
      <c r="B51" s="3"/>
      <c r="C51" s="3"/>
      <c r="D51" s="3"/>
      <c r="E51" s="3"/>
      <c r="F51" s="3"/>
      <c r="G51" s="3"/>
      <c r="H51" s="3"/>
      <c r="I51" s="3"/>
    </row>
    <row r="52" spans="1:9" x14ac:dyDescent="0.2">
      <c r="A52" s="11" t="s">
        <v>56</v>
      </c>
      <c r="B52" s="3"/>
      <c r="C52" s="3"/>
      <c r="D52" s="3"/>
      <c r="E52" s="3"/>
      <c r="F52" s="3"/>
      <c r="G52" s="3"/>
      <c r="H52" s="3"/>
      <c r="I52" s="3"/>
    </row>
    <row r="53" spans="1:9" x14ac:dyDescent="0.2">
      <c r="A53" s="17" t="s">
        <v>57</v>
      </c>
      <c r="B53" s="3"/>
      <c r="C53" s="3"/>
      <c r="D53" s="3"/>
      <c r="E53" s="3"/>
      <c r="F53" s="3"/>
      <c r="G53" s="3"/>
      <c r="H53" s="3"/>
      <c r="I53" s="3"/>
    </row>
    <row r="54" spans="1:9" x14ac:dyDescent="0.2">
      <c r="A54" s="17" t="s">
        <v>58</v>
      </c>
      <c r="B54" s="3">
        <v>3</v>
      </c>
      <c r="C54" s="3">
        <v>3</v>
      </c>
      <c r="D54" s="3">
        <v>3</v>
      </c>
      <c r="E54" s="3">
        <v>3</v>
      </c>
      <c r="F54" s="3">
        <v>3</v>
      </c>
      <c r="G54" s="3">
        <v>3</v>
      </c>
      <c r="H54" s="3">
        <v>3</v>
      </c>
      <c r="I54" s="3">
        <v>3</v>
      </c>
    </row>
    <row r="55" spans="1:9" x14ac:dyDescent="0.2">
      <c r="A55" s="17" t="s">
        <v>59</v>
      </c>
      <c r="B55" s="3">
        <v>6773</v>
      </c>
      <c r="C55" s="3">
        <v>7786</v>
      </c>
      <c r="D55" s="3">
        <v>8638</v>
      </c>
      <c r="E55" s="3">
        <v>6384</v>
      </c>
      <c r="F55" s="3">
        <v>7163</v>
      </c>
      <c r="G55" s="3">
        <v>8299</v>
      </c>
      <c r="H55" s="3">
        <v>9965</v>
      </c>
      <c r="I55" s="3">
        <v>11484</v>
      </c>
    </row>
    <row r="56" spans="1:9" x14ac:dyDescent="0.2">
      <c r="A56" s="17" t="s">
        <v>60</v>
      </c>
      <c r="B56" s="3">
        <v>1246</v>
      </c>
      <c r="C56" s="3">
        <v>318</v>
      </c>
      <c r="D56" s="3">
        <v>-213</v>
      </c>
      <c r="E56" s="3">
        <v>-92</v>
      </c>
      <c r="F56" s="3">
        <v>231</v>
      </c>
      <c r="G56" s="3">
        <v>-56</v>
      </c>
      <c r="H56" s="3">
        <v>-380</v>
      </c>
      <c r="I56" s="3">
        <v>318</v>
      </c>
    </row>
    <row r="57" spans="1:9" x14ac:dyDescent="0.2">
      <c r="A57" s="17" t="s">
        <v>61</v>
      </c>
      <c r="B57" s="3">
        <v>4685</v>
      </c>
      <c r="C57" s="3">
        <v>4151</v>
      </c>
      <c r="D57" s="3">
        <v>3979</v>
      </c>
      <c r="E57" s="3">
        <v>3517</v>
      </c>
      <c r="F57" s="3">
        <v>1643</v>
      </c>
      <c r="G57" s="3">
        <v>-191</v>
      </c>
      <c r="H57" s="3">
        <v>3179</v>
      </c>
      <c r="I57" s="3">
        <v>3476</v>
      </c>
    </row>
    <row r="58" spans="1:9" x14ac:dyDescent="0.2">
      <c r="A58" s="4" t="s">
        <v>62</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6" thickBot="1" x14ac:dyDescent="0.25">
      <c r="A59" s="6" t="s">
        <v>63</v>
      </c>
      <c r="B59" s="7">
        <f t="shared" ref="B59:H59" si="10">+SUM(B45:B50)+B58</f>
        <v>21600</v>
      </c>
      <c r="C59" s="7">
        <f t="shared" si="10"/>
        <v>21379</v>
      </c>
      <c r="D59" s="7">
        <f t="shared" si="10"/>
        <v>23259</v>
      </c>
      <c r="E59" s="7">
        <f t="shared" si="10"/>
        <v>22536</v>
      </c>
      <c r="F59" s="7">
        <f t="shared" si="10"/>
        <v>23717</v>
      </c>
      <c r="G59" s="7">
        <f t="shared" si="10"/>
        <v>31342</v>
      </c>
      <c r="H59" s="7">
        <f t="shared" si="10"/>
        <v>37740</v>
      </c>
      <c r="I59" s="7">
        <f>+SUM(I45:I50)+I58</f>
        <v>40321</v>
      </c>
    </row>
    <row r="60" spans="1:9" s="12" customFormat="1" ht="16" thickTop="1" x14ac:dyDescent="0.2">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
      <c r="A61" s="14" t="s">
        <v>1</v>
      </c>
      <c r="B61" s="14"/>
      <c r="C61" s="14"/>
      <c r="D61" s="14"/>
      <c r="E61" s="14"/>
      <c r="F61" s="14"/>
      <c r="G61" s="14"/>
      <c r="H61" s="14"/>
      <c r="I61" s="14"/>
    </row>
    <row r="62" spans="1:9" x14ac:dyDescent="0.2">
      <c r="A62" t="s">
        <v>15</v>
      </c>
    </row>
    <row r="63" spans="1:9" x14ac:dyDescent="0.2">
      <c r="A63" s="1" t="s">
        <v>64</v>
      </c>
    </row>
    <row r="64" spans="1:9" s="1" customFormat="1" x14ac:dyDescent="0.2">
      <c r="A64" s="10" t="s">
        <v>65</v>
      </c>
      <c r="B64" s="9">
        <v>3273</v>
      </c>
      <c r="C64" s="9">
        <v>3760</v>
      </c>
      <c r="D64" s="9">
        <v>4240</v>
      </c>
      <c r="E64" s="9">
        <v>1933</v>
      </c>
      <c r="F64" s="9">
        <v>4029</v>
      </c>
      <c r="G64" s="9">
        <v>2539</v>
      </c>
      <c r="H64" s="9">
        <f>+H12</f>
        <v>5727</v>
      </c>
      <c r="I64" s="9">
        <f>+I12</f>
        <v>6046</v>
      </c>
    </row>
    <row r="65" spans="1:9" s="1" customFormat="1" x14ac:dyDescent="0.2">
      <c r="A65" s="2" t="s">
        <v>66</v>
      </c>
      <c r="B65" s="3"/>
      <c r="C65" s="3"/>
      <c r="D65" s="3"/>
      <c r="E65" s="3"/>
      <c r="F65" s="3"/>
      <c r="G65" s="3"/>
      <c r="H65" s="3"/>
      <c r="I65" s="3"/>
    </row>
    <row r="66" spans="1:9" x14ac:dyDescent="0.2">
      <c r="A66" s="11" t="s">
        <v>67</v>
      </c>
      <c r="B66" s="3">
        <v>606</v>
      </c>
      <c r="C66" s="3">
        <v>649</v>
      </c>
      <c r="D66" s="3">
        <v>706</v>
      </c>
      <c r="E66" s="3">
        <v>747</v>
      </c>
      <c r="F66" s="3">
        <v>705</v>
      </c>
      <c r="G66" s="3">
        <v>721</v>
      </c>
      <c r="H66" s="3">
        <v>744</v>
      </c>
      <c r="I66" s="3">
        <v>717</v>
      </c>
    </row>
    <row r="67" spans="1:9" x14ac:dyDescent="0.2">
      <c r="A67" s="11" t="s">
        <v>68</v>
      </c>
      <c r="B67" s="3">
        <v>-113</v>
      </c>
      <c r="C67" s="3">
        <v>-80</v>
      </c>
      <c r="D67" s="3">
        <v>-273</v>
      </c>
      <c r="E67" s="3">
        <v>647</v>
      </c>
      <c r="F67" s="3">
        <v>34</v>
      </c>
      <c r="G67" s="3">
        <v>-380</v>
      </c>
      <c r="H67" s="3">
        <v>-385</v>
      </c>
      <c r="I67" s="3">
        <v>-650</v>
      </c>
    </row>
    <row r="68" spans="1:9" x14ac:dyDescent="0.2">
      <c r="A68" s="11" t="s">
        <v>69</v>
      </c>
      <c r="B68" s="3">
        <v>191</v>
      </c>
      <c r="C68" s="3">
        <v>236</v>
      </c>
      <c r="D68" s="3">
        <v>215</v>
      </c>
      <c r="E68" s="3">
        <v>218</v>
      </c>
      <c r="F68" s="3">
        <v>325</v>
      </c>
      <c r="G68" s="3">
        <v>429</v>
      </c>
      <c r="H68" s="3">
        <v>611</v>
      </c>
      <c r="I68" s="3">
        <v>638</v>
      </c>
    </row>
    <row r="69" spans="1:9" x14ac:dyDescent="0.2">
      <c r="A69" s="11" t="s">
        <v>70</v>
      </c>
      <c r="B69" s="3">
        <v>43</v>
      </c>
      <c r="C69" s="3">
        <v>13</v>
      </c>
      <c r="D69" s="3">
        <v>10</v>
      </c>
      <c r="E69" s="3">
        <v>27</v>
      </c>
      <c r="F69" s="3">
        <v>15</v>
      </c>
      <c r="G69" s="3">
        <v>398</v>
      </c>
      <c r="H69" s="3">
        <v>53</v>
      </c>
      <c r="I69" s="3">
        <v>123</v>
      </c>
    </row>
    <row r="70" spans="1:9" x14ac:dyDescent="0.2">
      <c r="A70" s="11" t="s">
        <v>71</v>
      </c>
      <c r="B70" s="3">
        <v>424</v>
      </c>
      <c r="C70" s="3">
        <v>98</v>
      </c>
      <c r="D70" s="3">
        <v>-117</v>
      </c>
      <c r="E70" s="3">
        <v>-99</v>
      </c>
      <c r="F70" s="3">
        <v>233</v>
      </c>
      <c r="G70" s="3">
        <v>23</v>
      </c>
      <c r="H70" s="3">
        <v>-138</v>
      </c>
      <c r="I70" s="3">
        <v>-26</v>
      </c>
    </row>
    <row r="71" spans="1:9" x14ac:dyDescent="0.2">
      <c r="A71" s="2" t="s">
        <v>72</v>
      </c>
      <c r="B71" s="3"/>
      <c r="C71" s="3"/>
      <c r="D71" s="3"/>
      <c r="E71" s="3"/>
      <c r="F71" s="3"/>
      <c r="G71" s="3"/>
      <c r="H71" s="3"/>
      <c r="I71" s="3"/>
    </row>
    <row r="72" spans="1:9" x14ac:dyDescent="0.2">
      <c r="A72" s="11" t="s">
        <v>73</v>
      </c>
      <c r="B72" s="3">
        <v>-216</v>
      </c>
      <c r="C72" s="3">
        <v>60</v>
      </c>
      <c r="D72" s="3">
        <v>-426</v>
      </c>
      <c r="E72" s="3">
        <v>187</v>
      </c>
      <c r="F72" s="3">
        <v>-270</v>
      </c>
      <c r="G72" s="3">
        <v>1239</v>
      </c>
      <c r="H72" s="3">
        <v>-1606</v>
      </c>
      <c r="I72" s="3">
        <v>-504</v>
      </c>
    </row>
    <row r="73" spans="1:9" x14ac:dyDescent="0.2">
      <c r="A73" s="11" t="s">
        <v>74</v>
      </c>
      <c r="B73" s="3">
        <v>-621</v>
      </c>
      <c r="C73" s="3">
        <v>-590</v>
      </c>
      <c r="D73" s="3">
        <v>-231</v>
      </c>
      <c r="E73" s="3">
        <v>-255</v>
      </c>
      <c r="F73" s="3">
        <v>-490</v>
      </c>
      <c r="G73" s="3">
        <v>-1854</v>
      </c>
      <c r="H73" s="3">
        <v>507</v>
      </c>
      <c r="I73" s="3">
        <v>-1676</v>
      </c>
    </row>
    <row r="74" spans="1:9" x14ac:dyDescent="0.2">
      <c r="A74" s="11" t="s">
        <v>99</v>
      </c>
      <c r="B74" s="3">
        <v>-144</v>
      </c>
      <c r="C74" s="3">
        <v>-161</v>
      </c>
      <c r="D74" s="3">
        <v>-120</v>
      </c>
      <c r="E74" s="3">
        <v>35</v>
      </c>
      <c r="F74" s="3">
        <v>-203</v>
      </c>
      <c r="G74" s="3">
        <v>-654</v>
      </c>
      <c r="H74" s="3">
        <v>-182</v>
      </c>
      <c r="I74" s="3">
        <v>-845</v>
      </c>
    </row>
    <row r="75" spans="1:9" x14ac:dyDescent="0.2">
      <c r="A75" s="11" t="s">
        <v>98</v>
      </c>
      <c r="B75" s="3">
        <v>1237</v>
      </c>
      <c r="C75" s="3">
        <v>-889</v>
      </c>
      <c r="D75" s="3">
        <v>-158</v>
      </c>
      <c r="E75" s="3">
        <v>1515</v>
      </c>
      <c r="F75" s="3">
        <v>1525</v>
      </c>
      <c r="G75" s="3">
        <v>24</v>
      </c>
      <c r="H75" s="3">
        <v>1326</v>
      </c>
      <c r="I75" s="3">
        <v>1365</v>
      </c>
    </row>
    <row r="76" spans="1:9" x14ac:dyDescent="0.2">
      <c r="A76" s="25" t="s">
        <v>75</v>
      </c>
      <c r="B76" s="26">
        <f t="shared" ref="B76:H76" si="12">+SUM(B64:B75)</f>
        <v>4680</v>
      </c>
      <c r="C76" s="26">
        <f t="shared" si="12"/>
        <v>3096</v>
      </c>
      <c r="D76" s="26">
        <f t="shared" si="12"/>
        <v>3846</v>
      </c>
      <c r="E76" s="26">
        <f t="shared" si="12"/>
        <v>4955</v>
      </c>
      <c r="F76" s="26">
        <f t="shared" si="12"/>
        <v>5903</v>
      </c>
      <c r="G76" s="26">
        <f t="shared" si="12"/>
        <v>2485</v>
      </c>
      <c r="H76" s="26">
        <f t="shared" si="12"/>
        <v>6657</v>
      </c>
      <c r="I76" s="26">
        <f>+SUM(I64:I75)</f>
        <v>5188</v>
      </c>
    </row>
    <row r="77" spans="1:9" x14ac:dyDescent="0.2">
      <c r="A77" s="1" t="s">
        <v>76</v>
      </c>
      <c r="B77" s="3"/>
      <c r="C77" s="3"/>
      <c r="D77" s="3"/>
      <c r="E77" s="3"/>
      <c r="F77" s="3"/>
      <c r="G77" s="3"/>
      <c r="H77" s="3"/>
      <c r="I77" s="3"/>
    </row>
    <row r="78" spans="1:9" x14ac:dyDescent="0.2">
      <c r="A78" s="2" t="s">
        <v>77</v>
      </c>
      <c r="B78" s="3">
        <v>-4936</v>
      </c>
      <c r="C78" s="3">
        <v>-5367</v>
      </c>
      <c r="D78" s="3">
        <v>-5928</v>
      </c>
      <c r="E78" s="3">
        <v>-4783</v>
      </c>
      <c r="F78" s="3">
        <v>-2937</v>
      </c>
      <c r="G78" s="3">
        <v>-2426</v>
      </c>
      <c r="H78" s="3">
        <v>-9961</v>
      </c>
      <c r="I78" s="3">
        <v>-12913</v>
      </c>
    </row>
    <row r="79" spans="1:9" x14ac:dyDescent="0.2">
      <c r="A79" s="2" t="s">
        <v>78</v>
      </c>
      <c r="B79" s="3">
        <v>3655</v>
      </c>
      <c r="C79" s="3">
        <v>2924</v>
      </c>
      <c r="D79" s="3">
        <v>3623</v>
      </c>
      <c r="E79" s="3">
        <v>3613</v>
      </c>
      <c r="F79" s="3">
        <v>1715</v>
      </c>
      <c r="G79" s="3">
        <v>74</v>
      </c>
      <c r="H79" s="3">
        <v>4236</v>
      </c>
      <c r="I79" s="3">
        <v>8199</v>
      </c>
    </row>
    <row r="80" spans="1:9" x14ac:dyDescent="0.2">
      <c r="A80" s="2" t="s">
        <v>79</v>
      </c>
      <c r="B80" s="3">
        <v>2216</v>
      </c>
      <c r="C80" s="3">
        <v>2386</v>
      </c>
      <c r="D80" s="3">
        <v>2423</v>
      </c>
      <c r="E80" s="3">
        <v>2496</v>
      </c>
      <c r="F80" s="3">
        <v>2072</v>
      </c>
      <c r="G80" s="3">
        <v>2379</v>
      </c>
      <c r="H80" s="3">
        <v>2449</v>
      </c>
      <c r="I80" s="3">
        <v>3967</v>
      </c>
    </row>
    <row r="81" spans="1:9" x14ac:dyDescent="0.2">
      <c r="A81" s="2" t="s">
        <v>14</v>
      </c>
      <c r="B81" s="3">
        <v>-960</v>
      </c>
      <c r="C81" s="3">
        <v>-1133</v>
      </c>
      <c r="D81" s="3">
        <v>-1092</v>
      </c>
      <c r="E81" s="3">
        <v>-1028</v>
      </c>
      <c r="F81" s="3">
        <v>-1119</v>
      </c>
      <c r="G81" s="3">
        <v>-1086</v>
      </c>
      <c r="H81" s="3">
        <v>-695</v>
      </c>
      <c r="I81" s="3">
        <v>-758</v>
      </c>
    </row>
    <row r="82" spans="1:9" x14ac:dyDescent="0.2">
      <c r="A82" s="2" t="s">
        <v>80</v>
      </c>
      <c r="B82" s="3">
        <v>-150</v>
      </c>
      <c r="C82" s="3">
        <v>156</v>
      </c>
      <c r="D82" s="3">
        <v>-34</v>
      </c>
      <c r="E82" s="3">
        <v>-22</v>
      </c>
      <c r="F82" s="3">
        <v>5</v>
      </c>
      <c r="G82" s="3">
        <v>31</v>
      </c>
      <c r="H82" s="3">
        <v>171</v>
      </c>
      <c r="I82" s="3">
        <v>-19</v>
      </c>
    </row>
    <row r="83" spans="1:9" x14ac:dyDescent="0.2">
      <c r="A83" s="27" t="s">
        <v>81</v>
      </c>
      <c r="B83" s="26">
        <f t="shared" ref="B83:H83" si="13">+SUM(B78:B82)</f>
        <v>-175</v>
      </c>
      <c r="C83" s="26">
        <f t="shared" si="13"/>
        <v>-1034</v>
      </c>
      <c r="D83" s="26">
        <f t="shared" si="13"/>
        <v>-1008</v>
      </c>
      <c r="E83" s="26">
        <f t="shared" si="13"/>
        <v>276</v>
      </c>
      <c r="F83" s="26">
        <f t="shared" si="13"/>
        <v>-264</v>
      </c>
      <c r="G83" s="26">
        <f t="shared" si="13"/>
        <v>-1028</v>
      </c>
      <c r="H83" s="26">
        <f t="shared" si="13"/>
        <v>-3800</v>
      </c>
      <c r="I83" s="26">
        <f>+SUM(I78:I82)</f>
        <v>-1524</v>
      </c>
    </row>
    <row r="84" spans="1:9" x14ac:dyDescent="0.2">
      <c r="A84" s="1" t="s">
        <v>82</v>
      </c>
      <c r="B84" s="3"/>
      <c r="C84" s="3"/>
      <c r="D84" s="3"/>
      <c r="E84" s="3"/>
      <c r="F84" s="3"/>
      <c r="G84" s="3"/>
      <c r="H84" s="3"/>
      <c r="I84" s="3"/>
    </row>
    <row r="85" spans="1:9" x14ac:dyDescent="0.2">
      <c r="A85" s="2" t="s">
        <v>83</v>
      </c>
      <c r="B85" s="3">
        <v>-7</v>
      </c>
      <c r="C85" s="3">
        <v>875</v>
      </c>
      <c r="D85" s="3">
        <v>1438</v>
      </c>
      <c r="E85" s="3">
        <v>0</v>
      </c>
      <c r="F85" s="3">
        <v>0</v>
      </c>
      <c r="G85" s="3">
        <v>6134</v>
      </c>
      <c r="H85" s="3">
        <v>0</v>
      </c>
      <c r="I85" s="3">
        <v>0</v>
      </c>
    </row>
    <row r="86" spans="1:9" x14ac:dyDescent="0.2">
      <c r="A86" s="2" t="s">
        <v>84</v>
      </c>
      <c r="B86" s="3">
        <v>-63</v>
      </c>
      <c r="C86" s="3">
        <v>-67</v>
      </c>
      <c r="D86" s="3">
        <v>327</v>
      </c>
      <c r="E86" s="3">
        <v>13</v>
      </c>
      <c r="F86" s="3">
        <v>-325</v>
      </c>
      <c r="G86" s="3">
        <v>49</v>
      </c>
      <c r="H86" s="3">
        <v>-52</v>
      </c>
      <c r="I86" s="3">
        <v>15</v>
      </c>
    </row>
    <row r="87" spans="1:9" x14ac:dyDescent="0.2">
      <c r="A87" s="2" t="s">
        <v>85</v>
      </c>
      <c r="B87" s="3">
        <v>-19</v>
      </c>
      <c r="C87" s="3">
        <v>-7</v>
      </c>
      <c r="D87" s="3">
        <v>-17</v>
      </c>
      <c r="E87" s="3">
        <v>0</v>
      </c>
      <c r="F87" s="3">
        <v>0</v>
      </c>
      <c r="G87" s="3">
        <v>0</v>
      </c>
      <c r="H87" s="3">
        <v>-197</v>
      </c>
      <c r="I87" s="3">
        <v>0</v>
      </c>
    </row>
    <row r="88" spans="1:9" x14ac:dyDescent="0.2">
      <c r="A88" s="2" t="s">
        <v>86</v>
      </c>
      <c r="B88" s="3">
        <v>514</v>
      </c>
      <c r="C88" s="3">
        <v>507</v>
      </c>
      <c r="D88" s="3">
        <v>489</v>
      </c>
      <c r="E88" s="3">
        <v>733</v>
      </c>
      <c r="F88" s="3">
        <v>700</v>
      </c>
      <c r="G88" s="3">
        <v>885</v>
      </c>
      <c r="H88" s="3">
        <v>1172</v>
      </c>
      <c r="I88" s="3">
        <v>1151</v>
      </c>
    </row>
    <row r="89" spans="1:9" x14ac:dyDescent="0.2">
      <c r="A89" s="2" t="s">
        <v>16</v>
      </c>
      <c r="B89" s="3">
        <v>-2534</v>
      </c>
      <c r="C89" s="3">
        <v>-3238</v>
      </c>
      <c r="D89" s="3">
        <v>-3223</v>
      </c>
      <c r="E89" s="3">
        <v>-4254</v>
      </c>
      <c r="F89" s="3">
        <v>-4286</v>
      </c>
      <c r="G89" s="3">
        <v>-3067</v>
      </c>
      <c r="H89" s="3">
        <v>-608</v>
      </c>
      <c r="I89" s="3">
        <v>-4014</v>
      </c>
    </row>
    <row r="90" spans="1:9" x14ac:dyDescent="0.2">
      <c r="A90" s="2" t="s">
        <v>87</v>
      </c>
      <c r="B90" s="3">
        <v>-899</v>
      </c>
      <c r="C90" s="3">
        <v>-1022</v>
      </c>
      <c r="D90" s="3">
        <v>-1133</v>
      </c>
      <c r="E90" s="3">
        <v>-1243</v>
      </c>
      <c r="F90" s="3">
        <v>-1332</v>
      </c>
      <c r="G90" s="3">
        <v>-1452</v>
      </c>
      <c r="H90" s="3">
        <v>-1638</v>
      </c>
      <c r="I90" s="3">
        <v>-1837</v>
      </c>
    </row>
    <row r="91" spans="1:9" x14ac:dyDescent="0.2">
      <c r="A91" s="2" t="s">
        <v>88</v>
      </c>
      <c r="B91" s="3">
        <v>218</v>
      </c>
      <c r="C91" s="3">
        <v>-22</v>
      </c>
      <c r="D91" s="3">
        <v>-29</v>
      </c>
      <c r="E91" s="3">
        <v>-84</v>
      </c>
      <c r="F91" s="3">
        <v>-50</v>
      </c>
      <c r="G91" s="3">
        <v>-58</v>
      </c>
      <c r="H91" s="3">
        <v>-136</v>
      </c>
      <c r="I91" s="3">
        <v>-151</v>
      </c>
    </row>
    <row r="92" spans="1:9" x14ac:dyDescent="0.2">
      <c r="A92" s="27" t="s">
        <v>89</v>
      </c>
      <c r="B92" s="26">
        <f t="shared" ref="B92:H92" si="14">+SUM(B85:B91)</f>
        <v>-2790</v>
      </c>
      <c r="C92" s="26">
        <f t="shared" si="14"/>
        <v>-2974</v>
      </c>
      <c r="D92" s="26">
        <f t="shared" si="14"/>
        <v>-2148</v>
      </c>
      <c r="E92" s="26">
        <f t="shared" si="14"/>
        <v>-4835</v>
      </c>
      <c r="F92" s="26">
        <f t="shared" si="14"/>
        <v>-5293</v>
      </c>
      <c r="G92" s="26">
        <f t="shared" si="14"/>
        <v>2491</v>
      </c>
      <c r="H92" s="26">
        <f t="shared" si="14"/>
        <v>-1459</v>
      </c>
      <c r="I92" s="26">
        <f>+SUM(I85:I91)</f>
        <v>-4836</v>
      </c>
    </row>
    <row r="93" spans="1:9" x14ac:dyDescent="0.2">
      <c r="A93" s="2" t="s">
        <v>90</v>
      </c>
      <c r="B93" s="3">
        <v>-83</v>
      </c>
      <c r="C93" s="3">
        <v>-105</v>
      </c>
      <c r="D93" s="3">
        <v>-20</v>
      </c>
      <c r="E93" s="3">
        <v>45</v>
      </c>
      <c r="F93" s="3">
        <v>-129</v>
      </c>
      <c r="G93" s="3">
        <v>-66</v>
      </c>
      <c r="H93" s="3">
        <v>143</v>
      </c>
      <c r="I93" s="3">
        <v>-143</v>
      </c>
    </row>
    <row r="94" spans="1:9" x14ac:dyDescent="0.2">
      <c r="A94" s="27" t="s">
        <v>91</v>
      </c>
      <c r="B94" s="26">
        <f t="shared" ref="B94:H94" si="15">+B76+B83+B92+B93</f>
        <v>1632</v>
      </c>
      <c r="C94" s="26">
        <f t="shared" si="15"/>
        <v>-1017</v>
      </c>
      <c r="D94" s="26">
        <f t="shared" si="15"/>
        <v>670</v>
      </c>
      <c r="E94" s="26">
        <f t="shared" si="15"/>
        <v>441</v>
      </c>
      <c r="F94" s="26">
        <f t="shared" si="15"/>
        <v>217</v>
      </c>
      <c r="G94" s="26">
        <f t="shared" si="15"/>
        <v>3882</v>
      </c>
      <c r="H94" s="26">
        <f t="shared" si="15"/>
        <v>1541</v>
      </c>
      <c r="I94" s="26">
        <f>+I76+I83+I92+I93</f>
        <v>-1315</v>
      </c>
    </row>
    <row r="95" spans="1:9" x14ac:dyDescent="0.2">
      <c r="A95" t="s">
        <v>92</v>
      </c>
      <c r="B95" s="3">
        <v>2220</v>
      </c>
      <c r="C95" s="3">
        <v>3852</v>
      </c>
      <c r="D95" s="3">
        <v>3138</v>
      </c>
      <c r="E95" s="3">
        <v>3808</v>
      </c>
      <c r="F95" s="3">
        <v>4259</v>
      </c>
      <c r="G95" s="3">
        <v>4466</v>
      </c>
      <c r="H95" s="3">
        <v>8348</v>
      </c>
      <c r="I95" s="3">
        <f>+H96</f>
        <v>9889</v>
      </c>
    </row>
    <row r="96" spans="1:9" ht="16" thickBot="1" x14ac:dyDescent="0.25">
      <c r="A96" s="6" t="s">
        <v>93</v>
      </c>
      <c r="B96" s="7">
        <v>3852</v>
      </c>
      <c r="C96" s="7">
        <v>3138</v>
      </c>
      <c r="D96" s="7">
        <v>3808</v>
      </c>
      <c r="E96" s="7">
        <v>4249</v>
      </c>
      <c r="F96" s="7">
        <v>4466</v>
      </c>
      <c r="G96" s="7">
        <v>8348</v>
      </c>
      <c r="H96" s="7">
        <f>+H94+H95</f>
        <v>9889</v>
      </c>
      <c r="I96" s="7">
        <f>+I94+I95</f>
        <v>8574</v>
      </c>
    </row>
    <row r="97" spans="1:12" s="12" customFormat="1" ht="16" thickTop="1" x14ac:dyDescent="0.2">
      <c r="A97" s="12" t="s">
        <v>19</v>
      </c>
      <c r="B97" s="13">
        <f t="shared" ref="B97:H97" si="16">+B96-B25</f>
        <v>0</v>
      </c>
      <c r="C97" s="13">
        <f t="shared" si="16"/>
        <v>0</v>
      </c>
      <c r="D97" s="13">
        <f t="shared" si="16"/>
        <v>0</v>
      </c>
      <c r="E97" s="13">
        <f t="shared" si="16"/>
        <v>0</v>
      </c>
      <c r="F97" s="13">
        <f t="shared" si="16"/>
        <v>0</v>
      </c>
      <c r="G97" s="13">
        <f t="shared" si="16"/>
        <v>0</v>
      </c>
      <c r="H97" s="13">
        <f t="shared" si="16"/>
        <v>0</v>
      </c>
      <c r="I97" s="13">
        <f>+I96-I25</f>
        <v>0</v>
      </c>
    </row>
    <row r="98" spans="1:12" x14ac:dyDescent="0.2">
      <c r="A98" t="s">
        <v>94</v>
      </c>
      <c r="B98" s="3"/>
      <c r="C98" s="3"/>
      <c r="D98" s="3"/>
      <c r="E98" s="3"/>
      <c r="F98" s="3"/>
      <c r="G98" s="3"/>
      <c r="H98" s="3"/>
      <c r="I98" s="3"/>
    </row>
    <row r="99" spans="1:12" x14ac:dyDescent="0.2">
      <c r="A99" s="2" t="s">
        <v>17</v>
      </c>
      <c r="B99" s="3"/>
      <c r="C99" s="3"/>
      <c r="D99" s="3"/>
      <c r="E99" s="3"/>
      <c r="F99" s="3"/>
      <c r="G99" s="3"/>
      <c r="H99" s="3"/>
      <c r="I99" s="3"/>
    </row>
    <row r="100" spans="1:12" x14ac:dyDescent="0.2">
      <c r="A100" s="11" t="s">
        <v>95</v>
      </c>
      <c r="B100" s="3">
        <v>53</v>
      </c>
      <c r="C100" s="3">
        <v>70</v>
      </c>
      <c r="D100" s="3">
        <v>98</v>
      </c>
      <c r="E100" s="3">
        <v>125</v>
      </c>
      <c r="F100" s="3">
        <v>153</v>
      </c>
      <c r="G100" s="3">
        <v>140</v>
      </c>
      <c r="H100" s="3">
        <v>293</v>
      </c>
      <c r="I100" s="3">
        <v>290</v>
      </c>
    </row>
    <row r="101" spans="1:12" x14ac:dyDescent="0.2">
      <c r="A101" s="11" t="s">
        <v>18</v>
      </c>
      <c r="B101" s="3">
        <v>1262</v>
      </c>
      <c r="C101" s="3">
        <v>748</v>
      </c>
      <c r="D101" s="3">
        <v>703</v>
      </c>
      <c r="E101" s="3">
        <v>529</v>
      </c>
      <c r="F101" s="3">
        <v>757</v>
      </c>
      <c r="G101" s="3">
        <v>1028</v>
      </c>
      <c r="H101" s="3">
        <v>1177</v>
      </c>
      <c r="I101" s="3">
        <v>1231</v>
      </c>
    </row>
    <row r="102" spans="1:12" x14ac:dyDescent="0.2">
      <c r="A102" s="11" t="s">
        <v>96</v>
      </c>
      <c r="B102" s="3">
        <v>206</v>
      </c>
      <c r="C102" s="3">
        <v>252</v>
      </c>
      <c r="D102" s="3">
        <v>266</v>
      </c>
      <c r="E102" s="3">
        <v>294</v>
      </c>
      <c r="F102" s="3">
        <v>160</v>
      </c>
      <c r="G102" s="3">
        <v>121</v>
      </c>
      <c r="H102" s="3">
        <v>179</v>
      </c>
      <c r="I102" s="3">
        <v>160</v>
      </c>
    </row>
    <row r="103" spans="1:12" x14ac:dyDescent="0.2">
      <c r="A103" s="11" t="s">
        <v>97</v>
      </c>
      <c r="B103" s="3">
        <v>240</v>
      </c>
      <c r="C103" s="3">
        <v>271</v>
      </c>
      <c r="D103" s="3">
        <v>300</v>
      </c>
      <c r="E103" s="3">
        <v>320</v>
      </c>
      <c r="F103" s="3">
        <v>347</v>
      </c>
      <c r="G103" s="3">
        <v>385</v>
      </c>
      <c r="H103" s="3">
        <v>438</v>
      </c>
      <c r="I103" s="3">
        <v>480</v>
      </c>
    </row>
    <row r="105" spans="1:12" x14ac:dyDescent="0.2">
      <c r="A105" s="14" t="s">
        <v>100</v>
      </c>
      <c r="B105" s="14"/>
      <c r="C105" s="14"/>
      <c r="D105" s="14"/>
      <c r="E105" s="14"/>
      <c r="F105" s="14"/>
      <c r="G105" s="14"/>
      <c r="H105" s="14"/>
      <c r="I105" s="14"/>
      <c r="L105" s="59" t="s">
        <v>145</v>
      </c>
    </row>
    <row r="106" spans="1:12" x14ac:dyDescent="0.2">
      <c r="A106" s="28" t="s">
        <v>110</v>
      </c>
      <c r="B106" s="3"/>
      <c r="C106" s="3"/>
      <c r="D106" s="3"/>
      <c r="E106" s="3"/>
      <c r="F106" s="3"/>
      <c r="G106" s="3"/>
      <c r="H106" s="3"/>
      <c r="I106" s="3"/>
      <c r="L106" s="55"/>
    </row>
    <row r="107" spans="1:12" x14ac:dyDescent="0.2">
      <c r="A107" s="2" t="s">
        <v>101</v>
      </c>
      <c r="B107" s="3">
        <f t="shared" ref="B107:H107" si="17">+SUM(B108:B110)</f>
        <v>13740</v>
      </c>
      <c r="C107" s="3">
        <f t="shared" si="17"/>
        <v>14764</v>
      </c>
      <c r="D107" s="3">
        <f t="shared" si="17"/>
        <v>15216</v>
      </c>
      <c r="E107" s="3">
        <f t="shared" si="17"/>
        <v>14855</v>
      </c>
      <c r="F107" s="3">
        <f t="shared" si="17"/>
        <v>15902</v>
      </c>
      <c r="G107" s="3">
        <f t="shared" si="17"/>
        <v>14484</v>
      </c>
      <c r="H107" s="3">
        <f t="shared" si="17"/>
        <v>17179</v>
      </c>
      <c r="I107" s="3">
        <f>+SUM(I108:I110)</f>
        <v>18353</v>
      </c>
      <c r="L107" s="55">
        <v>12299</v>
      </c>
    </row>
    <row r="108" spans="1:12" x14ac:dyDescent="0.2">
      <c r="A108" s="11" t="s">
        <v>114</v>
      </c>
      <c r="B108">
        <v>8506</v>
      </c>
      <c r="C108">
        <v>9299</v>
      </c>
      <c r="D108">
        <v>9684</v>
      </c>
      <c r="E108">
        <v>9322</v>
      </c>
      <c r="F108">
        <v>10045</v>
      </c>
      <c r="G108">
        <v>9329</v>
      </c>
      <c r="H108" s="8">
        <v>11644</v>
      </c>
      <c r="I108" s="8">
        <v>12228</v>
      </c>
      <c r="L108" s="55">
        <v>7495</v>
      </c>
    </row>
    <row r="109" spans="1:12" x14ac:dyDescent="0.2">
      <c r="A109" s="11" t="s">
        <v>115</v>
      </c>
      <c r="B109">
        <v>4410</v>
      </c>
      <c r="C109">
        <v>4746</v>
      </c>
      <c r="D109">
        <v>4886</v>
      </c>
      <c r="E109">
        <v>4938</v>
      </c>
      <c r="F109">
        <v>5260</v>
      </c>
      <c r="G109">
        <v>4639</v>
      </c>
      <c r="H109" s="8">
        <v>5028</v>
      </c>
      <c r="I109" s="8">
        <v>5492</v>
      </c>
      <c r="L109" s="55">
        <v>3937</v>
      </c>
    </row>
    <row r="110" spans="1:12" x14ac:dyDescent="0.2">
      <c r="A110" s="11" t="s">
        <v>116</v>
      </c>
      <c r="B110">
        <v>824</v>
      </c>
      <c r="C110">
        <v>719</v>
      </c>
      <c r="D110">
        <v>646</v>
      </c>
      <c r="E110">
        <v>595</v>
      </c>
      <c r="F110">
        <v>597</v>
      </c>
      <c r="G110">
        <v>516</v>
      </c>
      <c r="H110">
        <v>507</v>
      </c>
      <c r="I110">
        <v>633</v>
      </c>
      <c r="L110" s="55">
        <v>867</v>
      </c>
    </row>
    <row r="111" spans="1:12" x14ac:dyDescent="0.2">
      <c r="A111" s="2" t="s">
        <v>102</v>
      </c>
      <c r="B111" s="3">
        <f t="shared" ref="B111" si="18">+SUM(B112:B114)</f>
        <v>7126</v>
      </c>
      <c r="C111" s="3">
        <f t="shared" ref="C111" si="19">+SUM(C112:C114)</f>
        <v>7315</v>
      </c>
      <c r="D111" s="3">
        <f t="shared" ref="D111" si="20">+SUM(D112:D114)</f>
        <v>7970</v>
      </c>
      <c r="E111" s="3">
        <f t="shared" ref="E111" si="21">+SUM(E112:E114)</f>
        <v>9242</v>
      </c>
      <c r="F111" s="3">
        <f t="shared" ref="F111" si="22">+SUM(F112:F114)</f>
        <v>9812</v>
      </c>
      <c r="G111" s="3">
        <f t="shared" ref="G111" si="23">+SUM(G112:G114)</f>
        <v>9347</v>
      </c>
      <c r="H111" s="3">
        <f t="shared" ref="H111" si="24">+SUM(H112:H114)</f>
        <v>11456</v>
      </c>
      <c r="I111" s="3">
        <f>+SUM(I112:I114)</f>
        <v>12479</v>
      </c>
      <c r="L111" s="55">
        <v>6366</v>
      </c>
    </row>
    <row r="112" spans="1:12" x14ac:dyDescent="0.2">
      <c r="A112" s="11" t="s">
        <v>114</v>
      </c>
      <c r="B112">
        <v>4703</v>
      </c>
      <c r="C112">
        <v>4867</v>
      </c>
      <c r="D112">
        <v>5192</v>
      </c>
      <c r="E112">
        <v>5875</v>
      </c>
      <c r="F112">
        <v>6293</v>
      </c>
      <c r="G112">
        <v>5892</v>
      </c>
      <c r="H112" s="8">
        <v>6970</v>
      </c>
      <c r="I112" s="8">
        <v>7388</v>
      </c>
      <c r="L112" s="55">
        <v>4062</v>
      </c>
    </row>
    <row r="113" spans="1:14" x14ac:dyDescent="0.2">
      <c r="A113" s="11" t="s">
        <v>115</v>
      </c>
      <c r="B113">
        <v>2051</v>
      </c>
      <c r="C113">
        <v>2091</v>
      </c>
      <c r="D113">
        <v>2395</v>
      </c>
      <c r="E113">
        <v>2940</v>
      </c>
      <c r="F113">
        <v>3087</v>
      </c>
      <c r="G113">
        <v>3053</v>
      </c>
      <c r="H113" s="8">
        <v>3996</v>
      </c>
      <c r="I113" s="8">
        <v>4527</v>
      </c>
      <c r="L113" s="55">
        <v>1959</v>
      </c>
      <c r="N113" s="54"/>
    </row>
    <row r="114" spans="1:14" x14ac:dyDescent="0.2">
      <c r="A114" s="11" t="s">
        <v>116</v>
      </c>
      <c r="B114">
        <v>372</v>
      </c>
      <c r="C114">
        <v>357</v>
      </c>
      <c r="D114">
        <v>383</v>
      </c>
      <c r="E114">
        <v>427</v>
      </c>
      <c r="F114">
        <v>432</v>
      </c>
      <c r="G114">
        <v>402</v>
      </c>
      <c r="H114">
        <v>490</v>
      </c>
      <c r="I114">
        <v>564</v>
      </c>
      <c r="L114" s="55">
        <v>345</v>
      </c>
    </row>
    <row r="115" spans="1:14" x14ac:dyDescent="0.2">
      <c r="A115" s="2" t="s">
        <v>103</v>
      </c>
      <c r="B115" s="3">
        <f t="shared" ref="B115" si="25">+SUM(B116:B118)</f>
        <v>3067</v>
      </c>
      <c r="C115" s="3">
        <f t="shared" ref="C115" si="26">+SUM(C116:C118)</f>
        <v>3785</v>
      </c>
      <c r="D115" s="3">
        <f t="shared" ref="D115" si="27">+SUM(D116:D118)</f>
        <v>4237</v>
      </c>
      <c r="E115" s="3">
        <f t="shared" ref="E115" si="28">+SUM(E116:E118)</f>
        <v>5134</v>
      </c>
      <c r="F115" s="3">
        <f t="shared" ref="F115" si="29">+SUM(F116:F118)</f>
        <v>6208</v>
      </c>
      <c r="G115" s="3">
        <f t="shared" ref="G115" si="30">+SUM(G116:G118)</f>
        <v>6679</v>
      </c>
      <c r="H115" s="3">
        <f t="shared" ref="H115" si="31">+SUM(H116:H118)</f>
        <v>8290</v>
      </c>
      <c r="I115" s="3">
        <f>+SUM(I116:I118)</f>
        <v>7547</v>
      </c>
      <c r="L115" s="55">
        <v>2602</v>
      </c>
    </row>
    <row r="116" spans="1:14" x14ac:dyDescent="0.2">
      <c r="A116" s="11" t="s">
        <v>114</v>
      </c>
      <c r="B116">
        <v>2016</v>
      </c>
      <c r="C116">
        <v>2599</v>
      </c>
      <c r="D116">
        <v>2920</v>
      </c>
      <c r="E116">
        <v>3496</v>
      </c>
      <c r="F116">
        <v>4262</v>
      </c>
      <c r="G116">
        <v>4635</v>
      </c>
      <c r="H116" s="8">
        <v>5748</v>
      </c>
      <c r="I116" s="8">
        <v>5416</v>
      </c>
      <c r="L116" s="55">
        <v>1600</v>
      </c>
    </row>
    <row r="117" spans="1:14" x14ac:dyDescent="0.2">
      <c r="A117" s="11" t="s">
        <v>115</v>
      </c>
      <c r="B117">
        <v>925</v>
      </c>
      <c r="C117">
        <v>1055</v>
      </c>
      <c r="D117">
        <v>1188</v>
      </c>
      <c r="E117">
        <v>1508</v>
      </c>
      <c r="F117">
        <v>1808</v>
      </c>
      <c r="G117">
        <v>1896</v>
      </c>
      <c r="H117" s="8">
        <v>2347</v>
      </c>
      <c r="I117" s="8">
        <v>1938</v>
      </c>
      <c r="L117" s="55">
        <v>876</v>
      </c>
    </row>
    <row r="118" spans="1:14" x14ac:dyDescent="0.2">
      <c r="A118" s="11" t="s">
        <v>116</v>
      </c>
      <c r="B118">
        <v>126</v>
      </c>
      <c r="C118">
        <v>131</v>
      </c>
      <c r="D118">
        <v>129</v>
      </c>
      <c r="E118">
        <v>130</v>
      </c>
      <c r="F118">
        <v>138</v>
      </c>
      <c r="G118">
        <v>148</v>
      </c>
      <c r="H118">
        <v>195</v>
      </c>
      <c r="I118">
        <v>193</v>
      </c>
      <c r="L118" s="55">
        <v>126</v>
      </c>
    </row>
    <row r="119" spans="1:14" x14ac:dyDescent="0.2">
      <c r="A119" s="2" t="s">
        <v>107</v>
      </c>
      <c r="B119" s="3">
        <f t="shared" ref="B119" si="32">+SUM(B120:B122)</f>
        <v>755</v>
      </c>
      <c r="C119" s="3">
        <f t="shared" ref="C119" si="33">+SUM(C120:C122)</f>
        <v>869</v>
      </c>
      <c r="D119" s="3">
        <f t="shared" ref="D119" si="34">+SUM(D120:D122)</f>
        <v>4737</v>
      </c>
      <c r="E119" s="3">
        <f t="shared" ref="E119" si="35">+SUM(E120:E122)</f>
        <v>5166</v>
      </c>
      <c r="F119" s="3">
        <f t="shared" ref="F119" si="36">+SUM(F120:F122)</f>
        <v>5254</v>
      </c>
      <c r="G119" s="3">
        <f t="shared" ref="G119" si="37">+SUM(G120:G122)</f>
        <v>5028</v>
      </c>
      <c r="H119" s="3">
        <f t="shared" ref="H119" si="38">+SUM(H120:H122)</f>
        <v>5343</v>
      </c>
      <c r="I119" s="3">
        <f>+SUM(I120:I122)</f>
        <v>5955</v>
      </c>
      <c r="L119" s="55">
        <v>771</v>
      </c>
    </row>
    <row r="120" spans="1:14" x14ac:dyDescent="0.2">
      <c r="A120" s="11" t="s">
        <v>114</v>
      </c>
      <c r="B120">
        <v>452</v>
      </c>
      <c r="C120">
        <v>570</v>
      </c>
      <c r="D120">
        <v>3285</v>
      </c>
      <c r="E120">
        <v>3575</v>
      </c>
      <c r="F120">
        <v>3622</v>
      </c>
      <c r="G120">
        <v>3449</v>
      </c>
      <c r="H120" s="8">
        <v>3659</v>
      </c>
      <c r="I120" s="8">
        <v>4111</v>
      </c>
      <c r="L120" s="55">
        <v>409</v>
      </c>
    </row>
    <row r="121" spans="1:14" x14ac:dyDescent="0.2">
      <c r="A121" s="11" t="s">
        <v>115</v>
      </c>
      <c r="B121">
        <v>230</v>
      </c>
      <c r="C121">
        <v>228</v>
      </c>
      <c r="D121">
        <v>1185</v>
      </c>
      <c r="E121">
        <v>1347</v>
      </c>
      <c r="F121">
        <v>1395</v>
      </c>
      <c r="G121">
        <v>1365</v>
      </c>
      <c r="H121" s="8">
        <v>1494</v>
      </c>
      <c r="I121" s="8">
        <v>1610</v>
      </c>
      <c r="L121" s="55">
        <v>276</v>
      </c>
    </row>
    <row r="122" spans="1:14" x14ac:dyDescent="0.2">
      <c r="A122" s="11" t="s">
        <v>116</v>
      </c>
      <c r="B122">
        <v>73</v>
      </c>
      <c r="C122">
        <v>71</v>
      </c>
      <c r="D122">
        <v>267</v>
      </c>
      <c r="E122">
        <v>244</v>
      </c>
      <c r="F122">
        <v>237</v>
      </c>
      <c r="G122">
        <v>214</v>
      </c>
      <c r="H122">
        <v>190</v>
      </c>
      <c r="I122">
        <v>234</v>
      </c>
      <c r="L122" s="55">
        <v>86</v>
      </c>
    </row>
    <row r="123" spans="1:14" x14ac:dyDescent="0.2">
      <c r="A123" s="2" t="s">
        <v>108</v>
      </c>
      <c r="B123" s="3">
        <v>4013</v>
      </c>
      <c r="C123" s="3">
        <v>3774</v>
      </c>
      <c r="D123" s="3">
        <v>73</v>
      </c>
      <c r="E123" s="3">
        <v>88</v>
      </c>
      <c r="F123" s="3">
        <v>42</v>
      </c>
      <c r="G123" s="3">
        <v>30</v>
      </c>
      <c r="H123" s="3">
        <v>25</v>
      </c>
      <c r="I123" s="3">
        <v>102</v>
      </c>
      <c r="L123" s="56">
        <v>4074</v>
      </c>
    </row>
    <row r="124" spans="1:14" x14ac:dyDescent="0.2">
      <c r="A124" s="4" t="s">
        <v>104</v>
      </c>
      <c r="B124" s="5">
        <f>+B107+B111+B115+B119+B123</f>
        <v>28701</v>
      </c>
      <c r="C124" s="5">
        <f t="shared" ref="C124:I124" si="39">+C107+C111+C115+C119+C123</f>
        <v>30507</v>
      </c>
      <c r="D124" s="5">
        <f t="shared" si="39"/>
        <v>32233</v>
      </c>
      <c r="E124" s="5">
        <f t="shared" si="39"/>
        <v>34485</v>
      </c>
      <c r="F124" s="5">
        <f t="shared" si="39"/>
        <v>37218</v>
      </c>
      <c r="G124" s="5">
        <f t="shared" si="39"/>
        <v>35568</v>
      </c>
      <c r="H124" s="5">
        <f t="shared" si="39"/>
        <v>42293</v>
      </c>
      <c r="I124" s="5">
        <f t="shared" si="39"/>
        <v>44436</v>
      </c>
      <c r="L124" s="57">
        <v>26112</v>
      </c>
    </row>
    <row r="125" spans="1:14" x14ac:dyDescent="0.2">
      <c r="A125" s="2" t="s">
        <v>105</v>
      </c>
      <c r="B125" s="3">
        <v>1982</v>
      </c>
      <c r="C125" s="3">
        <v>1955</v>
      </c>
      <c r="D125" s="3">
        <v>2042</v>
      </c>
      <c r="E125" s="3">
        <v>1886</v>
      </c>
      <c r="F125" s="3">
        <v>1906</v>
      </c>
      <c r="G125" s="3">
        <v>1846</v>
      </c>
      <c r="H125" s="3">
        <f>+SUM(H126:H129)</f>
        <v>2205</v>
      </c>
      <c r="I125" s="3">
        <f>+SUM(I126:I129)</f>
        <v>2346</v>
      </c>
      <c r="L125" s="55">
        <v>1684</v>
      </c>
    </row>
    <row r="126" spans="1:14" x14ac:dyDescent="0.2">
      <c r="A126" s="11" t="s">
        <v>114</v>
      </c>
      <c r="B126" s="3">
        <v>0</v>
      </c>
      <c r="C126" s="3">
        <v>0</v>
      </c>
      <c r="D126" s="3">
        <v>0</v>
      </c>
      <c r="E126" s="3">
        <v>1611</v>
      </c>
      <c r="F126" s="3">
        <v>1658</v>
      </c>
      <c r="G126" s="3">
        <v>1642</v>
      </c>
      <c r="H126" s="3">
        <v>1986</v>
      </c>
      <c r="I126" s="3">
        <v>2094</v>
      </c>
      <c r="L126" s="56">
        <v>0</v>
      </c>
    </row>
    <row r="127" spans="1:14" x14ac:dyDescent="0.2">
      <c r="A127" s="11" t="s">
        <v>115</v>
      </c>
      <c r="B127" s="3">
        <v>0</v>
      </c>
      <c r="C127" s="3">
        <v>0</v>
      </c>
      <c r="D127" s="3">
        <v>0</v>
      </c>
      <c r="E127" s="3">
        <v>144</v>
      </c>
      <c r="F127" s="3">
        <v>118</v>
      </c>
      <c r="G127" s="3">
        <v>89</v>
      </c>
      <c r="H127" s="3">
        <v>104</v>
      </c>
      <c r="I127" s="3">
        <v>103</v>
      </c>
      <c r="L127" s="56">
        <v>0</v>
      </c>
    </row>
    <row r="128" spans="1:14" x14ac:dyDescent="0.2">
      <c r="A128" s="11" t="s">
        <v>116</v>
      </c>
      <c r="B128" s="3">
        <v>0</v>
      </c>
      <c r="C128" s="3">
        <v>0</v>
      </c>
      <c r="D128" s="3">
        <v>0</v>
      </c>
      <c r="E128" s="3">
        <v>28</v>
      </c>
      <c r="F128" s="3">
        <v>24</v>
      </c>
      <c r="G128" s="3">
        <v>25</v>
      </c>
      <c r="H128" s="3">
        <v>29</v>
      </c>
      <c r="I128" s="3">
        <v>26</v>
      </c>
      <c r="L128" s="56">
        <v>0</v>
      </c>
    </row>
    <row r="129" spans="1:13" x14ac:dyDescent="0.2">
      <c r="A129" s="11" t="s">
        <v>122</v>
      </c>
      <c r="B129" s="3">
        <v>0</v>
      </c>
      <c r="C129" s="3">
        <v>0</v>
      </c>
      <c r="D129" s="3">
        <v>0</v>
      </c>
      <c r="E129" s="3">
        <v>103</v>
      </c>
      <c r="F129" s="3">
        <v>106</v>
      </c>
      <c r="G129" s="3">
        <v>90</v>
      </c>
      <c r="H129" s="3">
        <v>86</v>
      </c>
      <c r="I129" s="3">
        <v>123</v>
      </c>
      <c r="L129" s="56">
        <v>0</v>
      </c>
    </row>
    <row r="130" spans="1:13" x14ac:dyDescent="0.2">
      <c r="A130" s="2" t="s">
        <v>109</v>
      </c>
      <c r="B130" s="3">
        <v>-82</v>
      </c>
      <c r="C130" s="3">
        <v>-86</v>
      </c>
      <c r="D130" s="3">
        <v>75</v>
      </c>
      <c r="E130" s="3">
        <v>26</v>
      </c>
      <c r="F130" s="3">
        <v>-7</v>
      </c>
      <c r="G130" s="3">
        <v>-11</v>
      </c>
      <c r="H130" s="3">
        <v>40</v>
      </c>
      <c r="I130" s="3">
        <v>-72</v>
      </c>
      <c r="L130" s="56">
        <v>3</v>
      </c>
    </row>
    <row r="131" spans="1:13" ht="16" thickBot="1" x14ac:dyDescent="0.25">
      <c r="A131" s="6" t="s">
        <v>106</v>
      </c>
      <c r="B131" s="7">
        <f t="shared" ref="B131:H131" si="40">+B124+B125+B130</f>
        <v>30601</v>
      </c>
      <c r="C131" s="7">
        <f t="shared" si="40"/>
        <v>32376</v>
      </c>
      <c r="D131" s="7">
        <f t="shared" si="40"/>
        <v>34350</v>
      </c>
      <c r="E131" s="7">
        <f t="shared" si="40"/>
        <v>36397</v>
      </c>
      <c r="F131" s="7">
        <f t="shared" si="40"/>
        <v>39117</v>
      </c>
      <c r="G131" s="7">
        <f t="shared" si="40"/>
        <v>37403</v>
      </c>
      <c r="H131" s="7">
        <f t="shared" si="40"/>
        <v>44538</v>
      </c>
      <c r="I131" s="7">
        <f>+I124+I125+I130</f>
        <v>46710</v>
      </c>
      <c r="L131" s="58">
        <f>SUM(L124,L125,L130)</f>
        <v>27799</v>
      </c>
    </row>
    <row r="132" spans="1:13" s="12" customFormat="1" ht="16" thickTop="1" x14ac:dyDescent="0.2">
      <c r="A132" s="12" t="s">
        <v>112</v>
      </c>
      <c r="B132" s="13">
        <f>+I131-I2</f>
        <v>0</v>
      </c>
      <c r="C132" s="13">
        <f t="shared" ref="C132:G132" si="41">+C131-C2</f>
        <v>0</v>
      </c>
      <c r="D132" s="13">
        <f t="shared" si="41"/>
        <v>0</v>
      </c>
      <c r="E132" s="13">
        <f t="shared" si="41"/>
        <v>0</v>
      </c>
      <c r="F132" s="13">
        <f t="shared" si="41"/>
        <v>0</v>
      </c>
      <c r="G132" s="13">
        <f t="shared" si="41"/>
        <v>0</v>
      </c>
      <c r="H132" s="13">
        <f>+H131-H2</f>
        <v>0</v>
      </c>
    </row>
    <row r="133" spans="1:13" x14ac:dyDescent="0.2">
      <c r="A133" s="1" t="s">
        <v>111</v>
      </c>
      <c r="L133" s="63" t="s">
        <v>135</v>
      </c>
      <c r="M133" s="54"/>
    </row>
    <row r="134" spans="1:13" x14ac:dyDescent="0.2">
      <c r="A134" s="2" t="s">
        <v>101</v>
      </c>
      <c r="B134" s="3">
        <v>3645</v>
      </c>
      <c r="C134" s="3">
        <v>3763</v>
      </c>
      <c r="D134" s="3">
        <v>3875</v>
      </c>
      <c r="E134" s="3">
        <v>3600</v>
      </c>
      <c r="F134" s="3">
        <v>3925</v>
      </c>
      <c r="G134" s="3">
        <v>2899</v>
      </c>
      <c r="H134" s="3">
        <v>5089</v>
      </c>
      <c r="I134" s="3">
        <v>5114</v>
      </c>
      <c r="L134" s="61">
        <v>3680</v>
      </c>
      <c r="M134" s="54"/>
    </row>
    <row r="135" spans="1:13" x14ac:dyDescent="0.2">
      <c r="A135" s="2" t="s">
        <v>102</v>
      </c>
      <c r="B135" s="3">
        <v>1275</v>
      </c>
      <c r="C135" s="3">
        <v>1787</v>
      </c>
      <c r="D135" s="3">
        <v>1507</v>
      </c>
      <c r="E135" s="3">
        <v>1587</v>
      </c>
      <c r="F135" s="3">
        <v>1995</v>
      </c>
      <c r="G135" s="3">
        <v>1541</v>
      </c>
      <c r="H135" s="3">
        <v>2435</v>
      </c>
      <c r="I135" s="3">
        <v>3293</v>
      </c>
      <c r="L135" s="63" t="s">
        <v>131</v>
      </c>
      <c r="M135" s="54"/>
    </row>
    <row r="136" spans="1:13" x14ac:dyDescent="0.2">
      <c r="A136" s="2" t="s">
        <v>103</v>
      </c>
      <c r="B136" s="3">
        <v>249</v>
      </c>
      <c r="C136" s="3">
        <v>1372</v>
      </c>
      <c r="D136" s="3">
        <v>1507</v>
      </c>
      <c r="E136" s="3">
        <v>1807</v>
      </c>
      <c r="F136" s="3">
        <v>2376</v>
      </c>
      <c r="G136" s="3">
        <v>2490</v>
      </c>
      <c r="H136" s="3">
        <v>3243</v>
      </c>
      <c r="I136" s="3">
        <v>2365</v>
      </c>
      <c r="L136" s="61">
        <v>4266</v>
      </c>
      <c r="M136" s="54"/>
    </row>
    <row r="137" spans="1:13" x14ac:dyDescent="0.2">
      <c r="A137" s="2" t="s">
        <v>107</v>
      </c>
      <c r="B137" s="3">
        <v>993</v>
      </c>
      <c r="C137" s="3">
        <v>1002</v>
      </c>
      <c r="D137" s="3">
        <v>980</v>
      </c>
      <c r="E137" s="3">
        <v>1189</v>
      </c>
      <c r="F137" s="3">
        <v>1323</v>
      </c>
      <c r="G137" s="3">
        <v>1184</v>
      </c>
      <c r="H137" s="3">
        <v>1530</v>
      </c>
      <c r="I137" s="3">
        <v>1896</v>
      </c>
      <c r="L137" s="63" t="s">
        <v>133</v>
      </c>
      <c r="M137" s="54"/>
    </row>
    <row r="138" spans="1:13" x14ac:dyDescent="0.2">
      <c r="A138" s="2" t="s">
        <v>108</v>
      </c>
      <c r="B138" s="3">
        <v>-1349</v>
      </c>
      <c r="C138" s="3">
        <v>-2596</v>
      </c>
      <c r="D138" s="3">
        <v>-2677</v>
      </c>
      <c r="E138" s="3">
        <v>-2658</v>
      </c>
      <c r="F138" s="3">
        <v>-3262</v>
      </c>
      <c r="G138" s="3">
        <v>-3468</v>
      </c>
      <c r="H138" s="3">
        <v>-3656</v>
      </c>
      <c r="I138" s="3">
        <v>-4262</v>
      </c>
      <c r="L138" s="62">
        <v>586</v>
      </c>
      <c r="M138" s="54"/>
    </row>
    <row r="139" spans="1:13" x14ac:dyDescent="0.2">
      <c r="A139" s="4" t="s">
        <v>104</v>
      </c>
      <c r="B139" s="5">
        <f t="shared" ref="B139:I139" si="42">+SUM(B134:B138)</f>
        <v>4813</v>
      </c>
      <c r="C139" s="5">
        <f t="shared" si="42"/>
        <v>5328</v>
      </c>
      <c r="D139" s="5">
        <f t="shared" si="42"/>
        <v>5192</v>
      </c>
      <c r="E139" s="5">
        <f t="shared" si="42"/>
        <v>5525</v>
      </c>
      <c r="F139" s="5">
        <f t="shared" si="42"/>
        <v>6357</v>
      </c>
      <c r="G139" s="5">
        <f t="shared" si="42"/>
        <v>4646</v>
      </c>
      <c r="H139" s="5">
        <f t="shared" si="42"/>
        <v>8641</v>
      </c>
      <c r="I139" s="5">
        <f t="shared" si="42"/>
        <v>8406</v>
      </c>
      <c r="L139" s="63" t="s">
        <v>146</v>
      </c>
    </row>
    <row r="140" spans="1:13" x14ac:dyDescent="0.2">
      <c r="A140" s="2" t="s">
        <v>105</v>
      </c>
      <c r="B140" s="3">
        <v>517</v>
      </c>
      <c r="C140" s="3">
        <v>487</v>
      </c>
      <c r="D140" s="3">
        <v>477</v>
      </c>
      <c r="E140" s="3">
        <v>310</v>
      </c>
      <c r="F140" s="3">
        <v>303</v>
      </c>
      <c r="G140" s="3">
        <v>297</v>
      </c>
      <c r="H140" s="3">
        <v>543</v>
      </c>
      <c r="I140" s="3">
        <v>669</v>
      </c>
      <c r="L140" s="60">
        <v>2834</v>
      </c>
    </row>
    <row r="141" spans="1:13" x14ac:dyDescent="0.2">
      <c r="A141" s="2" t="s">
        <v>109</v>
      </c>
      <c r="B141" s="3">
        <v>-1097</v>
      </c>
      <c r="C141" s="3">
        <v>-1173</v>
      </c>
      <c r="D141" s="3">
        <v>-724</v>
      </c>
      <c r="E141" s="3">
        <v>-1456</v>
      </c>
      <c r="F141" s="3">
        <v>-1810</v>
      </c>
      <c r="G141" s="3">
        <v>-1967</v>
      </c>
      <c r="H141" s="3">
        <v>-2261</v>
      </c>
      <c r="I141" s="3">
        <v>-2219</v>
      </c>
    </row>
    <row r="142" spans="1:13" ht="16" thickBot="1" x14ac:dyDescent="0.25">
      <c r="A142" s="6" t="s">
        <v>113</v>
      </c>
      <c r="B142" s="7">
        <f t="shared" ref="B142" si="43">+SUM(B139:B141)</f>
        <v>4233</v>
      </c>
      <c r="C142" s="7">
        <f t="shared" ref="C142" si="44">+SUM(C139:C141)</f>
        <v>4642</v>
      </c>
      <c r="D142" s="7">
        <f t="shared" ref="D142" si="45">+SUM(D139:D141)</f>
        <v>4945</v>
      </c>
      <c r="E142" s="7">
        <f t="shared" ref="E142" si="46">+SUM(E139:E141)</f>
        <v>4379</v>
      </c>
      <c r="F142" s="7">
        <f t="shared" ref="F142" si="47">+SUM(F139:F141)</f>
        <v>4850</v>
      </c>
      <c r="G142" s="7">
        <f t="shared" ref="G142" si="48">+SUM(G139:G141)</f>
        <v>2976</v>
      </c>
      <c r="H142" s="7">
        <f t="shared" ref="H142" si="49">+SUM(H139:H141)</f>
        <v>6923</v>
      </c>
      <c r="I142" s="7">
        <f>+SUM(I139:I141)</f>
        <v>6856</v>
      </c>
    </row>
    <row r="143" spans="1:13" s="12" customFormat="1" ht="16" thickTop="1" x14ac:dyDescent="0.2">
      <c r="A143" s="12" t="s">
        <v>112</v>
      </c>
      <c r="B143" s="13">
        <f t="shared" ref="B143:H143" si="50">+B142-B10-B8</f>
        <v>0</v>
      </c>
      <c r="C143" s="13">
        <f t="shared" si="50"/>
        <v>0</v>
      </c>
      <c r="D143" s="13">
        <f t="shared" si="50"/>
        <v>0</v>
      </c>
      <c r="E143" s="13">
        <f t="shared" si="50"/>
        <v>0</v>
      </c>
      <c r="F143" s="13">
        <f t="shared" si="50"/>
        <v>0</v>
      </c>
      <c r="G143" s="13">
        <f t="shared" si="50"/>
        <v>0</v>
      </c>
      <c r="H143" s="13">
        <f t="shared" si="50"/>
        <v>0</v>
      </c>
      <c r="I143" s="13">
        <f>+I142-I10-I8</f>
        <v>0</v>
      </c>
    </row>
    <row r="144" spans="1:13" x14ac:dyDescent="0.2">
      <c r="A144" s="1" t="s">
        <v>118</v>
      </c>
    </row>
    <row r="145" spans="1:9" x14ac:dyDescent="0.2">
      <c r="A145" s="2" t="s">
        <v>101</v>
      </c>
      <c r="B145" s="3">
        <v>632</v>
      </c>
      <c r="C145" s="3">
        <v>742</v>
      </c>
      <c r="D145" s="3">
        <v>819</v>
      </c>
      <c r="E145" s="3">
        <v>848</v>
      </c>
      <c r="F145" s="3">
        <v>814</v>
      </c>
      <c r="G145" s="3">
        <v>645</v>
      </c>
      <c r="H145" s="3">
        <v>617</v>
      </c>
      <c r="I145" s="3">
        <v>639</v>
      </c>
    </row>
    <row r="146" spans="1:9" x14ac:dyDescent="0.2">
      <c r="A146" s="2" t="s">
        <v>102</v>
      </c>
      <c r="B146" s="3">
        <v>498</v>
      </c>
      <c r="C146" s="3">
        <v>639</v>
      </c>
      <c r="D146" s="3">
        <v>706</v>
      </c>
      <c r="E146" s="3">
        <v>849</v>
      </c>
      <c r="F146" s="3">
        <v>929</v>
      </c>
      <c r="G146" s="3">
        <v>885</v>
      </c>
      <c r="H146" s="3">
        <v>982</v>
      </c>
      <c r="I146" s="3">
        <v>920</v>
      </c>
    </row>
    <row r="147" spans="1:9" x14ac:dyDescent="0.2">
      <c r="A147" s="2" t="s">
        <v>103</v>
      </c>
      <c r="B147" s="3">
        <v>254</v>
      </c>
      <c r="C147" s="3">
        <v>234</v>
      </c>
      <c r="D147" s="3">
        <v>225</v>
      </c>
      <c r="E147" s="3">
        <v>256</v>
      </c>
      <c r="F147" s="3">
        <v>237</v>
      </c>
      <c r="G147" s="3">
        <v>214</v>
      </c>
      <c r="H147" s="3">
        <v>288</v>
      </c>
      <c r="I147" s="3">
        <v>303</v>
      </c>
    </row>
    <row r="148" spans="1:9" x14ac:dyDescent="0.2">
      <c r="A148" s="2" t="s">
        <v>119</v>
      </c>
      <c r="B148" s="3">
        <v>205</v>
      </c>
      <c r="C148" s="3">
        <v>223</v>
      </c>
      <c r="D148" s="3">
        <v>223</v>
      </c>
      <c r="E148" s="3">
        <v>339</v>
      </c>
      <c r="F148" s="3">
        <v>326</v>
      </c>
      <c r="G148" s="3">
        <v>296</v>
      </c>
      <c r="H148" s="3">
        <v>304</v>
      </c>
      <c r="I148" s="3">
        <v>274</v>
      </c>
    </row>
    <row r="149" spans="1:9" x14ac:dyDescent="0.2">
      <c r="A149" s="2" t="s">
        <v>108</v>
      </c>
      <c r="B149" s="3">
        <v>587</v>
      </c>
      <c r="C149" s="3">
        <v>620</v>
      </c>
      <c r="D149" s="3">
        <v>653</v>
      </c>
      <c r="E149" s="3">
        <v>597</v>
      </c>
      <c r="F149" s="3">
        <v>665</v>
      </c>
      <c r="G149" s="3">
        <v>830</v>
      </c>
      <c r="H149" s="3">
        <v>780</v>
      </c>
      <c r="I149" s="3">
        <v>789</v>
      </c>
    </row>
    <row r="150" spans="1:9" x14ac:dyDescent="0.2">
      <c r="A150" s="4" t="s">
        <v>120</v>
      </c>
      <c r="B150" s="5">
        <f t="shared" ref="B150:I150" si="51">+SUM(B145:B149)</f>
        <v>2176</v>
      </c>
      <c r="C150" s="5">
        <f t="shared" si="51"/>
        <v>2458</v>
      </c>
      <c r="D150" s="5">
        <f t="shared" si="51"/>
        <v>2626</v>
      </c>
      <c r="E150" s="5">
        <f t="shared" si="51"/>
        <v>2889</v>
      </c>
      <c r="F150" s="5">
        <f t="shared" si="51"/>
        <v>2971</v>
      </c>
      <c r="G150" s="5">
        <f t="shared" si="51"/>
        <v>2870</v>
      </c>
      <c r="H150" s="5">
        <f t="shared" si="51"/>
        <v>2971</v>
      </c>
      <c r="I150" s="5">
        <f t="shared" si="51"/>
        <v>2925</v>
      </c>
    </row>
    <row r="151" spans="1:9" x14ac:dyDescent="0.2">
      <c r="A151" s="2" t="s">
        <v>105</v>
      </c>
      <c r="B151" s="3">
        <v>122</v>
      </c>
      <c r="C151" s="3">
        <v>125</v>
      </c>
      <c r="D151" s="3">
        <v>125</v>
      </c>
      <c r="E151" s="3">
        <v>115</v>
      </c>
      <c r="F151" s="3">
        <v>100</v>
      </c>
      <c r="G151" s="3">
        <v>80</v>
      </c>
      <c r="H151" s="3">
        <v>63</v>
      </c>
      <c r="I151" s="3">
        <v>49</v>
      </c>
    </row>
    <row r="152" spans="1:9" x14ac:dyDescent="0.2">
      <c r="A152" s="2" t="s">
        <v>109</v>
      </c>
      <c r="B152" s="3">
        <v>713</v>
      </c>
      <c r="C152" s="3">
        <v>937</v>
      </c>
      <c r="D152" s="3">
        <v>1238</v>
      </c>
      <c r="E152" s="3">
        <v>1450</v>
      </c>
      <c r="F152" s="3">
        <v>1673</v>
      </c>
      <c r="G152" s="3">
        <v>1916</v>
      </c>
      <c r="H152" s="3">
        <v>1870</v>
      </c>
      <c r="I152" s="3">
        <v>1817</v>
      </c>
    </row>
    <row r="153" spans="1:9" ht="16" thickBot="1" x14ac:dyDescent="0.25">
      <c r="A153" s="6" t="s">
        <v>121</v>
      </c>
      <c r="B153" s="7">
        <f t="shared" ref="B153:H153" si="52">+SUM(B150:B152)</f>
        <v>3011</v>
      </c>
      <c r="C153" s="7">
        <f t="shared" si="52"/>
        <v>3520</v>
      </c>
      <c r="D153" s="7">
        <f t="shared" si="52"/>
        <v>3989</v>
      </c>
      <c r="E153" s="7">
        <f t="shared" si="52"/>
        <v>4454</v>
      </c>
      <c r="F153" s="7">
        <f t="shared" si="52"/>
        <v>4744</v>
      </c>
      <c r="G153" s="7">
        <f t="shared" si="52"/>
        <v>4866</v>
      </c>
      <c r="H153" s="7">
        <f t="shared" si="52"/>
        <v>4904</v>
      </c>
      <c r="I153" s="7">
        <f>+SUM(I150:I152)</f>
        <v>4791</v>
      </c>
    </row>
    <row r="154" spans="1:9" ht="16" thickTop="1" x14ac:dyDescent="0.2">
      <c r="A154" s="12" t="s">
        <v>112</v>
      </c>
      <c r="B154" s="13">
        <f t="shared" ref="B154:H154" si="53">+B153-B31</f>
        <v>0</v>
      </c>
      <c r="C154" s="13">
        <f t="shared" si="53"/>
        <v>0</v>
      </c>
      <c r="D154" s="13">
        <f t="shared" si="53"/>
        <v>0</v>
      </c>
      <c r="E154" s="13">
        <f t="shared" si="53"/>
        <v>0</v>
      </c>
      <c r="F154" s="13">
        <f t="shared" si="53"/>
        <v>0</v>
      </c>
      <c r="G154" s="13">
        <f t="shared" si="53"/>
        <v>0</v>
      </c>
      <c r="H154" s="13">
        <f t="shared" si="53"/>
        <v>0</v>
      </c>
      <c r="I154" s="13">
        <f>+I153-I31</f>
        <v>0</v>
      </c>
    </row>
    <row r="155" spans="1:9" x14ac:dyDescent="0.2">
      <c r="A155" s="1" t="s">
        <v>123</v>
      </c>
    </row>
    <row r="156" spans="1:9" x14ac:dyDescent="0.2">
      <c r="A156" s="2" t="s">
        <v>101</v>
      </c>
      <c r="B156" s="3">
        <v>208</v>
      </c>
      <c r="C156" s="3">
        <v>242</v>
      </c>
      <c r="D156" s="3">
        <v>223</v>
      </c>
      <c r="E156" s="3">
        <v>196</v>
      </c>
      <c r="F156" s="3">
        <v>117</v>
      </c>
      <c r="G156" s="3">
        <v>196</v>
      </c>
      <c r="H156" s="3">
        <v>98</v>
      </c>
      <c r="I156" s="3">
        <v>146</v>
      </c>
    </row>
    <row r="157" spans="1:9" x14ac:dyDescent="0.2">
      <c r="A157" s="2" t="s">
        <v>102</v>
      </c>
      <c r="B157" s="3">
        <v>236</v>
      </c>
      <c r="C157" s="3">
        <v>232</v>
      </c>
      <c r="D157" s="3">
        <v>172</v>
      </c>
      <c r="E157" s="3">
        <v>240</v>
      </c>
      <c r="F157" s="3">
        <v>233</v>
      </c>
      <c r="G157" s="3">
        <v>240</v>
      </c>
      <c r="H157" s="3">
        <v>153</v>
      </c>
      <c r="I157" s="3">
        <v>197</v>
      </c>
    </row>
    <row r="158" spans="1:9" x14ac:dyDescent="0.2">
      <c r="A158" s="2" t="s">
        <v>103</v>
      </c>
      <c r="B158" s="3">
        <v>69</v>
      </c>
      <c r="C158" s="3">
        <v>44</v>
      </c>
      <c r="D158" s="3">
        <v>51</v>
      </c>
      <c r="E158" s="3">
        <v>76</v>
      </c>
      <c r="F158" s="3">
        <v>49</v>
      </c>
      <c r="G158" s="3">
        <v>76</v>
      </c>
      <c r="H158" s="3">
        <v>94</v>
      </c>
      <c r="I158" s="3">
        <v>78</v>
      </c>
    </row>
    <row r="159" spans="1:9" x14ac:dyDescent="0.2">
      <c r="A159" s="2" t="s">
        <v>119</v>
      </c>
      <c r="B159" s="3">
        <v>15</v>
      </c>
      <c r="C159" s="3">
        <v>13</v>
      </c>
      <c r="D159" s="3">
        <v>21</v>
      </c>
      <c r="E159" s="3">
        <v>49</v>
      </c>
      <c r="F159" s="3">
        <v>47</v>
      </c>
      <c r="G159" s="3">
        <v>49</v>
      </c>
      <c r="H159" s="3">
        <v>54</v>
      </c>
      <c r="I159" s="3">
        <v>56</v>
      </c>
    </row>
    <row r="160" spans="1:9" x14ac:dyDescent="0.2">
      <c r="A160" s="2" t="s">
        <v>108</v>
      </c>
      <c r="B160" s="3">
        <v>262</v>
      </c>
      <c r="C160" s="3">
        <v>309</v>
      </c>
      <c r="D160" s="3">
        <v>317</v>
      </c>
      <c r="E160" s="3">
        <v>286</v>
      </c>
      <c r="F160" s="3">
        <v>278</v>
      </c>
      <c r="G160" s="3">
        <v>286</v>
      </c>
      <c r="H160" s="3">
        <v>278</v>
      </c>
      <c r="I160" s="3">
        <v>222</v>
      </c>
    </row>
    <row r="161" spans="1:9" x14ac:dyDescent="0.2">
      <c r="A161" s="4" t="s">
        <v>120</v>
      </c>
      <c r="B161" s="5">
        <v>69</v>
      </c>
      <c r="C161" s="5">
        <f t="shared" ref="C161:I161" si="54">+SUM(C156:C160)</f>
        <v>840</v>
      </c>
      <c r="D161" s="5">
        <f t="shared" si="54"/>
        <v>784</v>
      </c>
      <c r="E161" s="5">
        <f t="shared" si="54"/>
        <v>847</v>
      </c>
      <c r="F161" s="5">
        <f t="shared" si="54"/>
        <v>724</v>
      </c>
      <c r="G161" s="5">
        <f t="shared" si="54"/>
        <v>847</v>
      </c>
      <c r="H161" s="5">
        <f t="shared" si="54"/>
        <v>677</v>
      </c>
      <c r="I161" s="5">
        <f t="shared" si="54"/>
        <v>699</v>
      </c>
    </row>
    <row r="162" spans="1:9" x14ac:dyDescent="0.2">
      <c r="A162" s="2" t="s">
        <v>105</v>
      </c>
      <c r="B162" s="3">
        <v>101</v>
      </c>
      <c r="C162" s="3">
        <v>39</v>
      </c>
      <c r="D162" s="3">
        <v>30</v>
      </c>
      <c r="E162" s="3">
        <v>22</v>
      </c>
      <c r="F162" s="3">
        <v>18</v>
      </c>
      <c r="G162" s="3">
        <v>12</v>
      </c>
      <c r="H162" s="3">
        <v>7</v>
      </c>
      <c r="I162" s="3">
        <v>9</v>
      </c>
    </row>
    <row r="163" spans="1:9" x14ac:dyDescent="0.2">
      <c r="A163" s="2" t="s">
        <v>109</v>
      </c>
      <c r="B163" s="3">
        <f t="shared" ref="B163:H163" si="55">-(SUM(B161:B162)+B81)</f>
        <v>790</v>
      </c>
      <c r="C163" s="3">
        <v>254</v>
      </c>
      <c r="D163" s="3">
        <v>278</v>
      </c>
      <c r="E163" s="3">
        <v>159</v>
      </c>
      <c r="F163" s="3">
        <v>377</v>
      </c>
      <c r="G163" s="3">
        <f t="shared" si="55"/>
        <v>227</v>
      </c>
      <c r="H163" s="3">
        <f t="shared" si="55"/>
        <v>11</v>
      </c>
      <c r="I163" s="3">
        <f>-(SUM(I161:I162)+I81)</f>
        <v>50</v>
      </c>
    </row>
    <row r="164" spans="1:9" ht="16" thickBot="1" x14ac:dyDescent="0.25">
      <c r="A164" s="6" t="s">
        <v>124</v>
      </c>
      <c r="B164" s="7">
        <f t="shared" ref="B164:H164" si="56">+SUM(B161:B163)</f>
        <v>960</v>
      </c>
      <c r="C164" s="7">
        <f t="shared" si="56"/>
        <v>1133</v>
      </c>
      <c r="D164" s="7">
        <f t="shared" si="56"/>
        <v>1092</v>
      </c>
      <c r="E164" s="7">
        <f t="shared" si="56"/>
        <v>1028</v>
      </c>
      <c r="F164" s="7">
        <f t="shared" si="56"/>
        <v>1119</v>
      </c>
      <c r="G164" s="7">
        <f t="shared" si="56"/>
        <v>1086</v>
      </c>
      <c r="H164" s="7">
        <f t="shared" si="56"/>
        <v>695</v>
      </c>
      <c r="I164" s="7">
        <f>+SUM(I161:I163)</f>
        <v>758</v>
      </c>
    </row>
    <row r="165" spans="1:9" ht="16" thickTop="1" x14ac:dyDescent="0.2">
      <c r="A165" s="12" t="s">
        <v>112</v>
      </c>
      <c r="B165" s="13">
        <f t="shared" ref="B165:H165" si="57">+B164+B81</f>
        <v>0</v>
      </c>
      <c r="C165" s="13">
        <f t="shared" si="57"/>
        <v>0</v>
      </c>
      <c r="D165" s="13">
        <f t="shared" si="57"/>
        <v>0</v>
      </c>
      <c r="E165" s="13">
        <f t="shared" si="57"/>
        <v>0</v>
      </c>
      <c r="F165" s="13">
        <f t="shared" si="57"/>
        <v>0</v>
      </c>
      <c r="G165" s="13">
        <f t="shared" si="57"/>
        <v>0</v>
      </c>
      <c r="H165" s="13">
        <f t="shared" si="57"/>
        <v>0</v>
      </c>
      <c r="I165" s="13">
        <f>+I164+I81</f>
        <v>0</v>
      </c>
    </row>
    <row r="166" spans="1:9" x14ac:dyDescent="0.2">
      <c r="A166" s="1" t="s">
        <v>125</v>
      </c>
    </row>
    <row r="167" spans="1:9" x14ac:dyDescent="0.2">
      <c r="A167" s="2" t="s">
        <v>101</v>
      </c>
      <c r="B167" s="3">
        <v>121</v>
      </c>
      <c r="C167" s="3">
        <v>133</v>
      </c>
      <c r="D167" s="3">
        <v>140</v>
      </c>
      <c r="E167" s="3">
        <v>160</v>
      </c>
      <c r="F167" s="3">
        <v>149</v>
      </c>
      <c r="G167" s="3">
        <v>148</v>
      </c>
      <c r="H167" s="3">
        <v>130</v>
      </c>
      <c r="I167" s="3">
        <v>124</v>
      </c>
    </row>
    <row r="168" spans="1:9" x14ac:dyDescent="0.2">
      <c r="A168" s="2" t="s">
        <v>102</v>
      </c>
      <c r="B168" s="3">
        <v>87</v>
      </c>
      <c r="C168" s="3">
        <v>84</v>
      </c>
      <c r="D168" s="3">
        <v>104</v>
      </c>
      <c r="E168" s="3">
        <v>116</v>
      </c>
      <c r="F168" s="3">
        <v>111</v>
      </c>
      <c r="G168" s="3">
        <v>132</v>
      </c>
      <c r="H168" s="3">
        <v>136</v>
      </c>
      <c r="I168" s="3">
        <v>134</v>
      </c>
    </row>
    <row r="169" spans="1:9" x14ac:dyDescent="0.2">
      <c r="A169" s="2" t="s">
        <v>103</v>
      </c>
      <c r="B169" s="3">
        <v>46</v>
      </c>
      <c r="C169" s="3">
        <v>48</v>
      </c>
      <c r="D169" s="3">
        <v>54</v>
      </c>
      <c r="E169" s="3">
        <v>56</v>
      </c>
      <c r="F169" s="3">
        <v>50</v>
      </c>
      <c r="G169" s="3">
        <v>44</v>
      </c>
      <c r="H169" s="3">
        <v>46</v>
      </c>
      <c r="I169" s="3">
        <v>41</v>
      </c>
    </row>
    <row r="170" spans="1:9" x14ac:dyDescent="0.2">
      <c r="A170" s="2" t="s">
        <v>107</v>
      </c>
      <c r="B170" s="3">
        <v>22</v>
      </c>
      <c r="C170" s="3">
        <v>18</v>
      </c>
      <c r="D170" s="3">
        <v>18</v>
      </c>
      <c r="E170" s="3">
        <v>55</v>
      </c>
      <c r="F170" s="3">
        <v>53</v>
      </c>
      <c r="G170" s="3">
        <v>46</v>
      </c>
      <c r="H170" s="3">
        <v>43</v>
      </c>
      <c r="I170" s="3">
        <v>42</v>
      </c>
    </row>
    <row r="171" spans="1:9" x14ac:dyDescent="0.2">
      <c r="A171" s="2" t="s">
        <v>108</v>
      </c>
      <c r="B171" s="3">
        <v>237</v>
      </c>
      <c r="C171" s="3">
        <v>255</v>
      </c>
      <c r="D171" s="3">
        <v>271</v>
      </c>
      <c r="E171" s="3">
        <v>217</v>
      </c>
      <c r="F171" s="3">
        <v>195</v>
      </c>
      <c r="G171" s="3">
        <v>214</v>
      </c>
      <c r="H171" s="3">
        <v>222</v>
      </c>
      <c r="I171" s="3">
        <v>220</v>
      </c>
    </row>
    <row r="172" spans="1:9" x14ac:dyDescent="0.2">
      <c r="A172" s="4" t="s">
        <v>120</v>
      </c>
      <c r="B172" s="5">
        <f t="shared" ref="B172:I172" si="58">+SUM(B167:B171)</f>
        <v>513</v>
      </c>
      <c r="C172" s="5">
        <f t="shared" si="58"/>
        <v>538</v>
      </c>
      <c r="D172" s="5">
        <f t="shared" si="58"/>
        <v>587</v>
      </c>
      <c r="E172" s="5">
        <f t="shared" si="58"/>
        <v>604</v>
      </c>
      <c r="F172" s="5">
        <f t="shared" si="58"/>
        <v>558</v>
      </c>
      <c r="G172" s="5">
        <f t="shared" si="58"/>
        <v>584</v>
      </c>
      <c r="H172" s="5">
        <f t="shared" si="58"/>
        <v>577</v>
      </c>
      <c r="I172" s="5">
        <f t="shared" si="58"/>
        <v>561</v>
      </c>
    </row>
    <row r="173" spans="1:9" x14ac:dyDescent="0.2">
      <c r="A173" s="2" t="s">
        <v>105</v>
      </c>
      <c r="B173" s="3">
        <v>18</v>
      </c>
      <c r="C173" s="3">
        <v>27</v>
      </c>
      <c r="D173" s="3">
        <v>28</v>
      </c>
      <c r="E173" s="3">
        <v>33</v>
      </c>
      <c r="F173" s="3">
        <v>31</v>
      </c>
      <c r="G173" s="3">
        <v>25</v>
      </c>
      <c r="H173" s="3">
        <v>26</v>
      </c>
      <c r="I173" s="3">
        <v>22</v>
      </c>
    </row>
    <row r="174" spans="1:9" x14ac:dyDescent="0.2">
      <c r="A174" s="2" t="s">
        <v>109</v>
      </c>
      <c r="B174" s="3">
        <v>75</v>
      </c>
      <c r="C174" s="3">
        <v>84</v>
      </c>
      <c r="D174" s="3">
        <v>91</v>
      </c>
      <c r="E174" s="3">
        <v>110</v>
      </c>
      <c r="F174" s="3">
        <v>116</v>
      </c>
      <c r="G174" s="3">
        <v>112</v>
      </c>
      <c r="H174" s="3">
        <v>141</v>
      </c>
      <c r="I174" s="3">
        <v>134</v>
      </c>
    </row>
    <row r="175" spans="1:9" ht="16" thickBot="1" x14ac:dyDescent="0.25">
      <c r="A175" s="6" t="s">
        <v>126</v>
      </c>
      <c r="B175" s="7">
        <f t="shared" ref="B175:H175" si="59">+SUM(B172:B174)</f>
        <v>606</v>
      </c>
      <c r="C175" s="7">
        <f t="shared" si="59"/>
        <v>649</v>
      </c>
      <c r="D175" s="7">
        <f t="shared" si="59"/>
        <v>706</v>
      </c>
      <c r="E175" s="7">
        <f t="shared" si="59"/>
        <v>747</v>
      </c>
      <c r="F175" s="7">
        <f t="shared" si="59"/>
        <v>705</v>
      </c>
      <c r="G175" s="7">
        <f t="shared" si="59"/>
        <v>721</v>
      </c>
      <c r="H175" s="7">
        <f t="shared" si="59"/>
        <v>744</v>
      </c>
      <c r="I175" s="7">
        <f>+SUM(I172:I174)</f>
        <v>717</v>
      </c>
    </row>
    <row r="176" spans="1:9" ht="16" thickTop="1" x14ac:dyDescent="0.2">
      <c r="A176" s="12" t="s">
        <v>112</v>
      </c>
      <c r="B176" s="13">
        <f t="shared" ref="B176:H176" si="60">+B175-B66</f>
        <v>0</v>
      </c>
      <c r="C176" s="13">
        <f t="shared" si="60"/>
        <v>0</v>
      </c>
      <c r="D176" s="13">
        <f t="shared" si="60"/>
        <v>0</v>
      </c>
      <c r="E176" s="13">
        <f t="shared" si="60"/>
        <v>0</v>
      </c>
      <c r="F176" s="13">
        <f t="shared" si="60"/>
        <v>0</v>
      </c>
      <c r="G176" s="13">
        <f t="shared" si="60"/>
        <v>0</v>
      </c>
      <c r="H176" s="13">
        <f t="shared" si="60"/>
        <v>0</v>
      </c>
      <c r="I176" s="13">
        <f>+I175-I66</f>
        <v>0</v>
      </c>
    </row>
    <row r="177" spans="1:9" x14ac:dyDescent="0.2">
      <c r="A177" s="14" t="s">
        <v>127</v>
      </c>
      <c r="B177" s="14"/>
      <c r="C177" s="14"/>
      <c r="D177" s="14"/>
      <c r="E177" s="14"/>
      <c r="F177" s="14"/>
      <c r="G177" s="14"/>
      <c r="H177" s="14"/>
      <c r="I177" s="14"/>
    </row>
    <row r="178" spans="1:9" x14ac:dyDescent="0.2">
      <c r="A178" s="28" t="s">
        <v>128</v>
      </c>
    </row>
    <row r="179" spans="1:9" x14ac:dyDescent="0.2">
      <c r="A179" s="33" t="s">
        <v>101</v>
      </c>
      <c r="B179" s="34">
        <v>0.11700000000000001</v>
      </c>
      <c r="C179" s="34">
        <v>7.4999999999999997E-2</v>
      </c>
      <c r="D179" s="34">
        <v>3.1E-2</v>
      </c>
      <c r="E179" s="34">
        <v>-2.4E-2</v>
      </c>
      <c r="F179" s="34">
        <v>7.0000000000000007E-2</v>
      </c>
      <c r="G179" s="34">
        <v>-8.8999999999999996E-2</v>
      </c>
      <c r="H179" s="34">
        <v>0.186</v>
      </c>
      <c r="I179" s="34">
        <v>7.0000000000000007E-2</v>
      </c>
    </row>
    <row r="180" spans="1:9" x14ac:dyDescent="0.2">
      <c r="A180" s="31" t="s">
        <v>114</v>
      </c>
      <c r="B180" s="30">
        <v>0.13500000000000001</v>
      </c>
      <c r="C180" s="30">
        <v>9.2999999999999999E-2</v>
      </c>
      <c r="D180" s="30">
        <v>4.1000000000000002E-2</v>
      </c>
      <c r="E180" s="30">
        <v>-3.6999999999999998E-2</v>
      </c>
      <c r="F180" s="30">
        <v>7.8E-2</v>
      </c>
      <c r="G180" s="30">
        <v>-7.0999999999999994E-2</v>
      </c>
      <c r="H180" s="30">
        <v>0.248</v>
      </c>
      <c r="I180" s="30">
        <v>0.05</v>
      </c>
    </row>
    <row r="181" spans="1:9" x14ac:dyDescent="0.2">
      <c r="A181" s="31" t="s">
        <v>115</v>
      </c>
      <c r="B181" s="30">
        <v>0.12</v>
      </c>
      <c r="C181" s="30">
        <v>7.5999999999999998E-2</v>
      </c>
      <c r="D181" s="30">
        <v>2.9000000000000001E-2</v>
      </c>
      <c r="E181" s="30">
        <v>1.0999999999999999E-2</v>
      </c>
      <c r="F181" s="30">
        <v>6.5000000000000002E-2</v>
      </c>
      <c r="G181" s="30">
        <v>-0.11799999999999999</v>
      </c>
      <c r="H181" s="30">
        <v>8.4000000000000005E-2</v>
      </c>
      <c r="I181" s="30">
        <v>0.09</v>
      </c>
    </row>
    <row r="182" spans="1:9" x14ac:dyDescent="0.2">
      <c r="A182" s="31" t="s">
        <v>116</v>
      </c>
      <c r="B182" s="30">
        <v>-0.05</v>
      </c>
      <c r="C182" s="30">
        <v>-0.127</v>
      </c>
      <c r="D182" s="30">
        <v>-0.10199999999999999</v>
      </c>
      <c r="E182" s="30">
        <v>-7.9000000000000001E-2</v>
      </c>
      <c r="F182" s="30">
        <v>3.0000000000000001E-3</v>
      </c>
      <c r="G182" s="30">
        <v>-0.13600000000000001</v>
      </c>
      <c r="H182" s="30">
        <v>-1.7000000000000001E-2</v>
      </c>
      <c r="I182" s="30">
        <v>0.25</v>
      </c>
    </row>
    <row r="183" spans="1:9" x14ac:dyDescent="0.2">
      <c r="A183" s="33" t="s">
        <v>102</v>
      </c>
      <c r="B183" s="34">
        <v>0.11899999999999999</v>
      </c>
      <c r="C183" s="34">
        <v>2.7E-2</v>
      </c>
      <c r="D183" s="34">
        <v>0.09</v>
      </c>
      <c r="E183" s="34">
        <v>0.16</v>
      </c>
      <c r="F183" s="34">
        <v>6.2E-2</v>
      </c>
      <c r="G183" s="34">
        <v>-4.7E-2</v>
      </c>
      <c r="H183" s="34">
        <v>0.22600000000000001</v>
      </c>
      <c r="I183" s="34">
        <v>0.12</v>
      </c>
    </row>
    <row r="184" spans="1:9" x14ac:dyDescent="0.2">
      <c r="A184" s="31" t="s">
        <v>114</v>
      </c>
      <c r="B184" s="30">
        <v>0.158</v>
      </c>
      <c r="C184" s="30">
        <v>3.5000000000000003E-2</v>
      </c>
      <c r="D184" s="30">
        <v>6.7000000000000004E-2</v>
      </c>
      <c r="E184" s="30">
        <v>0.13200000000000001</v>
      </c>
      <c r="F184" s="30">
        <v>7.0999999999999994E-2</v>
      </c>
      <c r="G184" s="30">
        <v>-6.4000000000000001E-2</v>
      </c>
      <c r="H184" s="30">
        <v>0.183</v>
      </c>
      <c r="I184" s="30">
        <v>0.09</v>
      </c>
    </row>
    <row r="185" spans="1:9" x14ac:dyDescent="0.2">
      <c r="A185" s="31" t="s">
        <v>115</v>
      </c>
      <c r="B185" s="30">
        <v>4.7E-2</v>
      </c>
      <c r="C185" s="30">
        <v>0.02</v>
      </c>
      <c r="D185" s="30">
        <v>0.14499999999999999</v>
      </c>
      <c r="E185" s="30">
        <v>0.22800000000000001</v>
      </c>
      <c r="F185" s="30">
        <v>0.05</v>
      </c>
      <c r="G185" s="30">
        <v>-1.0999999999999999E-2</v>
      </c>
      <c r="H185" s="30">
        <v>0.309</v>
      </c>
      <c r="I185" s="30">
        <v>0.16</v>
      </c>
    </row>
    <row r="186" spans="1:9" x14ac:dyDescent="0.2">
      <c r="A186" s="31" t="s">
        <v>116</v>
      </c>
      <c r="B186" s="30">
        <v>7.8E-2</v>
      </c>
      <c r="C186" s="30">
        <v>-0.04</v>
      </c>
      <c r="D186" s="30">
        <v>7.2999999999999995E-2</v>
      </c>
      <c r="E186" s="30">
        <v>0.115</v>
      </c>
      <c r="F186" s="30">
        <v>1.2E-2</v>
      </c>
      <c r="G186" s="30">
        <v>-6.9000000000000006E-2</v>
      </c>
      <c r="H186" s="30">
        <v>0.219</v>
      </c>
      <c r="I186" s="30">
        <v>0.17</v>
      </c>
    </row>
    <row r="187" spans="1:9" x14ac:dyDescent="0.2">
      <c r="A187" s="33" t="s">
        <v>103</v>
      </c>
      <c r="B187" s="34">
        <v>0.17899999999999999</v>
      </c>
      <c r="C187" s="34">
        <v>0.23400000000000001</v>
      </c>
      <c r="D187" s="34">
        <v>0.11899999999999999</v>
      </c>
      <c r="E187" s="34">
        <v>0.21199999999999999</v>
      </c>
      <c r="F187" s="34">
        <v>0.20899999999999999</v>
      </c>
      <c r="G187" s="34">
        <v>7.5999999999999998E-2</v>
      </c>
      <c r="H187" s="34">
        <v>0.24099999999999999</v>
      </c>
      <c r="I187" s="34">
        <v>-0.13</v>
      </c>
    </row>
    <row r="188" spans="1:9" x14ac:dyDescent="0.2">
      <c r="A188" s="31" t="s">
        <v>114</v>
      </c>
      <c r="B188" s="30">
        <v>0.26</v>
      </c>
      <c r="C188" s="30">
        <v>0.28899999999999998</v>
      </c>
      <c r="D188" s="30">
        <v>0.124</v>
      </c>
      <c r="E188" s="30">
        <v>0.19700000000000001</v>
      </c>
      <c r="F188" s="30">
        <v>0.219</v>
      </c>
      <c r="G188" s="30">
        <v>8.7999999999999995E-2</v>
      </c>
      <c r="H188" s="30">
        <v>0.24</v>
      </c>
      <c r="I188" s="30">
        <v>-0.1</v>
      </c>
    </row>
    <row r="189" spans="1:9" x14ac:dyDescent="0.2">
      <c r="A189" s="31" t="s">
        <v>115</v>
      </c>
      <c r="B189" s="30">
        <v>5.6000000000000001E-2</v>
      </c>
      <c r="C189" s="30">
        <v>0.14099999999999999</v>
      </c>
      <c r="D189" s="30">
        <v>0.126</v>
      </c>
      <c r="E189" s="30">
        <v>0.26900000000000002</v>
      </c>
      <c r="F189" s="30">
        <v>0.19900000000000001</v>
      </c>
      <c r="G189" s="30">
        <v>4.9000000000000002E-2</v>
      </c>
      <c r="H189" s="30">
        <v>0.23799999999999999</v>
      </c>
      <c r="I189" s="30">
        <v>-0.21</v>
      </c>
    </row>
    <row r="190" spans="1:9" x14ac:dyDescent="0.2">
      <c r="A190" s="31" t="s">
        <v>116</v>
      </c>
      <c r="B190" s="30">
        <v>0</v>
      </c>
      <c r="C190" s="30">
        <v>0.04</v>
      </c>
      <c r="D190" s="30">
        <v>-1.4999999999999999E-2</v>
      </c>
      <c r="E190" s="30">
        <v>8.0000000000000002E-3</v>
      </c>
      <c r="F190" s="30">
        <v>6.2E-2</v>
      </c>
      <c r="G190" s="30">
        <v>7.1999999999999995E-2</v>
      </c>
      <c r="H190" s="30">
        <v>0.318</v>
      </c>
      <c r="I190" s="30">
        <v>-0.06</v>
      </c>
    </row>
    <row r="191" spans="1:9" x14ac:dyDescent="0.2">
      <c r="A191" s="33" t="s">
        <v>107</v>
      </c>
      <c r="B191" s="34">
        <v>-2.1000000000000001E-2</v>
      </c>
      <c r="C191" s="34">
        <v>0.151</v>
      </c>
      <c r="D191" s="34">
        <v>4.4509999999999996</v>
      </c>
      <c r="E191" s="34">
        <v>9.0999999999999998E-2</v>
      </c>
      <c r="F191" s="34">
        <v>1.7000000000000001E-2</v>
      </c>
      <c r="G191" s="34">
        <v>-4.2999999999999997E-2</v>
      </c>
      <c r="H191" s="34">
        <v>6.3E-2</v>
      </c>
      <c r="I191" s="34">
        <v>0.16</v>
      </c>
    </row>
    <row r="192" spans="1:9" x14ac:dyDescent="0.2">
      <c r="A192" s="31" t="s">
        <v>114</v>
      </c>
      <c r="B192" s="30">
        <v>0.105</v>
      </c>
      <c r="C192" s="30">
        <v>0.26100000000000001</v>
      </c>
      <c r="D192" s="30">
        <v>4.7629999999999999</v>
      </c>
      <c r="E192" s="30">
        <v>8.7999999999999995E-2</v>
      </c>
      <c r="F192" s="30">
        <v>1.2999999999999999E-2</v>
      </c>
      <c r="G192" s="30">
        <v>-4.8000000000000001E-2</v>
      </c>
      <c r="H192" s="30">
        <v>6.0999999999999999E-2</v>
      </c>
      <c r="I192" s="30">
        <v>0.17</v>
      </c>
    </row>
    <row r="193" spans="1:9" x14ac:dyDescent="0.2">
      <c r="A193" s="31" t="s">
        <v>115</v>
      </c>
      <c r="B193" s="30">
        <v>-0.16700000000000001</v>
      </c>
      <c r="C193" s="30">
        <v>-8.9999999999999993E-3</v>
      </c>
      <c r="D193" s="30">
        <v>4.1970000000000001</v>
      </c>
      <c r="E193" s="30">
        <v>0.13700000000000001</v>
      </c>
      <c r="F193" s="30">
        <v>3.5999999999999997E-2</v>
      </c>
      <c r="G193" s="30">
        <v>-2.1999999999999999E-2</v>
      </c>
      <c r="H193" s="30">
        <v>9.5000000000000001E-2</v>
      </c>
      <c r="I193" s="30">
        <v>0.12</v>
      </c>
    </row>
    <row r="194" spans="1:9" x14ac:dyDescent="0.2">
      <c r="A194" s="31" t="s">
        <v>116</v>
      </c>
      <c r="B194" s="30">
        <v>-0.151</v>
      </c>
      <c r="C194" s="30">
        <v>-2.7E-2</v>
      </c>
      <c r="D194" s="30">
        <v>2.7610000000000001</v>
      </c>
      <c r="E194" s="30">
        <v>-8.5999999999999993E-2</v>
      </c>
      <c r="F194" s="30">
        <v>-2.9000000000000001E-2</v>
      </c>
      <c r="G194" s="30">
        <v>-9.7000000000000003E-2</v>
      </c>
      <c r="H194" s="30">
        <v>-0.112</v>
      </c>
      <c r="I194" s="30">
        <v>0.28000000000000003</v>
      </c>
    </row>
    <row r="195" spans="1:9" x14ac:dyDescent="0.2">
      <c r="A195" s="33" t="s">
        <v>108</v>
      </c>
      <c r="B195" s="34">
        <v>-1.4999999999999999E-2</v>
      </c>
      <c r="C195" s="34">
        <v>-0.06</v>
      </c>
      <c r="D195" s="34">
        <v>-0.98099999999999998</v>
      </c>
      <c r="E195" s="34">
        <v>0.20499999999999999</v>
      </c>
      <c r="F195" s="34">
        <v>-0.52300000000000002</v>
      </c>
      <c r="G195" s="34">
        <v>-0.28599999999999998</v>
      </c>
      <c r="H195" s="34">
        <v>-0.16700000000000001</v>
      </c>
      <c r="I195" s="34">
        <v>3.02</v>
      </c>
    </row>
    <row r="196" spans="1:9" x14ac:dyDescent="0.2">
      <c r="A196" s="35" t="s">
        <v>104</v>
      </c>
      <c r="B196" s="37">
        <v>9.9000000000000005E-2</v>
      </c>
      <c r="C196" s="37">
        <v>6.3E-2</v>
      </c>
      <c r="D196" s="37">
        <v>5.7000000000000002E-2</v>
      </c>
      <c r="E196" s="37">
        <v>7.0000000000000007E-2</v>
      </c>
      <c r="F196" s="37">
        <v>7.9000000000000001E-2</v>
      </c>
      <c r="G196" s="37">
        <v>-4.3999999999999997E-2</v>
      </c>
      <c r="H196" s="37">
        <v>0.189</v>
      </c>
      <c r="I196" s="37">
        <v>0.06</v>
      </c>
    </row>
    <row r="197" spans="1:9" x14ac:dyDescent="0.2">
      <c r="A197" s="33" t="s">
        <v>105</v>
      </c>
      <c r="B197" s="34">
        <v>0.17699999999999999</v>
      </c>
      <c r="C197" s="34">
        <v>-1.4E-2</v>
      </c>
      <c r="D197" s="34">
        <v>4.4999999999999998E-2</v>
      </c>
      <c r="E197" s="34">
        <v>-7.5999999999999998E-2</v>
      </c>
      <c r="F197" s="34">
        <v>1.0999999999999999E-2</v>
      </c>
      <c r="G197" s="34">
        <v>-3.1E-2</v>
      </c>
      <c r="H197" s="34">
        <v>0.19400000000000001</v>
      </c>
      <c r="I197" s="34">
        <v>7.0000000000000007E-2</v>
      </c>
    </row>
    <row r="198" spans="1:9" x14ac:dyDescent="0.2">
      <c r="A198" s="31" t="s">
        <v>114</v>
      </c>
      <c r="B198" s="51">
        <v>0</v>
      </c>
      <c r="C198" s="51">
        <v>0</v>
      </c>
      <c r="D198" s="51">
        <v>0</v>
      </c>
      <c r="E198" s="51">
        <v>0</v>
      </c>
      <c r="F198" s="30">
        <v>2.9000000000000001E-2</v>
      </c>
      <c r="G198" s="30">
        <v>-0.01</v>
      </c>
      <c r="H198" s="30">
        <v>0.21</v>
      </c>
      <c r="I198" s="30">
        <v>0.06</v>
      </c>
    </row>
    <row r="199" spans="1:9" x14ac:dyDescent="0.2">
      <c r="A199" s="31" t="s">
        <v>115</v>
      </c>
      <c r="B199" s="51">
        <v>0</v>
      </c>
      <c r="C199" s="51">
        <v>0</v>
      </c>
      <c r="D199" s="51">
        <v>0</v>
      </c>
      <c r="E199" s="51">
        <v>0</v>
      </c>
      <c r="F199" s="30">
        <v>-0.18099999999999999</v>
      </c>
      <c r="G199" s="30">
        <v>-0.246</v>
      </c>
      <c r="H199" s="30">
        <v>0.16900000000000001</v>
      </c>
      <c r="I199" s="30">
        <v>-0.03</v>
      </c>
    </row>
    <row r="200" spans="1:9" x14ac:dyDescent="0.2">
      <c r="A200" s="31" t="s">
        <v>116</v>
      </c>
      <c r="B200" s="51">
        <v>0</v>
      </c>
      <c r="C200" s="51">
        <v>0</v>
      </c>
      <c r="D200" s="51">
        <v>0</v>
      </c>
      <c r="E200" s="51">
        <v>0</v>
      </c>
      <c r="F200" s="30">
        <v>-0.14299999999999999</v>
      </c>
      <c r="G200" s="30">
        <v>4.2000000000000003E-2</v>
      </c>
      <c r="H200" s="30">
        <v>0.16</v>
      </c>
      <c r="I200" s="30">
        <v>-0.16</v>
      </c>
    </row>
    <row r="201" spans="1:9" x14ac:dyDescent="0.2">
      <c r="A201" s="31" t="s">
        <v>122</v>
      </c>
      <c r="B201" s="51">
        <v>0</v>
      </c>
      <c r="C201" s="51">
        <v>0</v>
      </c>
      <c r="D201" s="51">
        <v>0</v>
      </c>
      <c r="E201" s="51">
        <v>0</v>
      </c>
      <c r="F201" s="30">
        <v>2.9000000000000001E-2</v>
      </c>
      <c r="G201" s="30">
        <v>-0.151</v>
      </c>
      <c r="H201" s="30">
        <v>-4.3999999999999997E-2</v>
      </c>
      <c r="I201" s="30">
        <v>0.42</v>
      </c>
    </row>
    <row r="202" spans="1:9" x14ac:dyDescent="0.2">
      <c r="A202" s="29" t="s">
        <v>109</v>
      </c>
      <c r="B202" s="30">
        <v>28.332999999999998</v>
      </c>
      <c r="C202" s="30">
        <v>-4.9000000000000002E-2</v>
      </c>
      <c r="D202" s="30">
        <v>187.2</v>
      </c>
      <c r="E202" s="30">
        <v>-0.65300000000000002</v>
      </c>
      <c r="F202" s="30">
        <v>1.2689999999999999</v>
      </c>
      <c r="G202" s="30">
        <v>0.57099999999999995</v>
      </c>
      <c r="H202" s="30">
        <v>-4.6360000000000001</v>
      </c>
      <c r="I202" s="30">
        <v>0</v>
      </c>
    </row>
    <row r="203" spans="1:9" ht="16" thickBot="1" x14ac:dyDescent="0.25">
      <c r="A203" s="32" t="s">
        <v>106</v>
      </c>
      <c r="B203" s="36">
        <v>0.10100000000000001</v>
      </c>
      <c r="C203" s="36">
        <v>5.8000000000000003E-2</v>
      </c>
      <c r="D203" s="36">
        <v>6.0999999999999999E-2</v>
      </c>
      <c r="E203" s="36">
        <v>0.06</v>
      </c>
      <c r="F203" s="36">
        <v>7.4999999999999997E-2</v>
      </c>
      <c r="G203" s="36">
        <v>-4.3999999999999997E-2</v>
      </c>
      <c r="H203" s="36">
        <v>0.191</v>
      </c>
      <c r="I203" s="36">
        <v>0.06</v>
      </c>
    </row>
    <row r="204" spans="1:9" ht="16" thickTop="1" x14ac:dyDescent="0.2"/>
  </sheetData>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99"/>
  <sheetViews>
    <sheetView tabSelected="1" topLeftCell="C159" zoomScaleNormal="100" workbookViewId="0">
      <selection activeCell="R23" sqref="R23"/>
    </sheetView>
  </sheetViews>
  <sheetFormatPr baseColWidth="10" defaultColWidth="8.83203125" defaultRowHeight="15" x14ac:dyDescent="0.2"/>
  <cols>
    <col min="1" max="1" width="48.83203125" customWidth="1"/>
    <col min="2" max="9" width="11.83203125" customWidth="1"/>
    <col min="10" max="10" width="47.83203125" customWidth="1"/>
    <col min="11" max="15" width="11.83203125" customWidth="1"/>
  </cols>
  <sheetData>
    <row r="1" spans="1:15" ht="60" customHeight="1" x14ac:dyDescent="0.2">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16"/>
      <c r="K1" s="39">
        <f>+I1+1</f>
        <v>2023</v>
      </c>
      <c r="L1" s="39">
        <f t="shared" ref="L1:O1" si="1">+K1+1</f>
        <v>2024</v>
      </c>
      <c r="M1" s="39">
        <f t="shared" si="1"/>
        <v>2025</v>
      </c>
      <c r="N1" s="39">
        <f t="shared" si="1"/>
        <v>2026</v>
      </c>
      <c r="O1" s="39">
        <f t="shared" si="1"/>
        <v>2027</v>
      </c>
    </row>
    <row r="2" spans="1:15" x14ac:dyDescent="0.2">
      <c r="A2" s="40" t="s">
        <v>129</v>
      </c>
      <c r="B2" s="40"/>
      <c r="C2" s="40"/>
      <c r="D2" s="40"/>
      <c r="E2" s="40"/>
      <c r="F2" s="40"/>
      <c r="G2" s="40"/>
      <c r="H2" s="40"/>
      <c r="I2" s="40"/>
      <c r="J2" s="40"/>
      <c r="K2" s="39"/>
      <c r="L2" s="39"/>
      <c r="M2" s="39"/>
      <c r="N2" s="39"/>
      <c r="O2" s="39"/>
    </row>
    <row r="3" spans="1:15" x14ac:dyDescent="0.2">
      <c r="A3" s="41" t="s">
        <v>140</v>
      </c>
      <c r="B3" s="48">
        <f>SUM(B18,B45,B72,B99,B126,B141,B168)</f>
        <v>30601</v>
      </c>
      <c r="C3" s="48">
        <f t="shared" ref="C3:I3" si="2">SUM(C18,C45,C72,C99,C126,C141,C168)</f>
        <v>32376</v>
      </c>
      <c r="D3" s="48">
        <f t="shared" si="2"/>
        <v>34350</v>
      </c>
      <c r="E3" s="48">
        <f t="shared" si="2"/>
        <v>36397</v>
      </c>
      <c r="F3" s="48">
        <f t="shared" si="2"/>
        <v>39117</v>
      </c>
      <c r="G3" s="48">
        <f t="shared" si="2"/>
        <v>37403</v>
      </c>
      <c r="H3" s="48">
        <f t="shared" si="2"/>
        <v>44538</v>
      </c>
      <c r="I3" s="48">
        <f t="shared" si="2"/>
        <v>46710</v>
      </c>
      <c r="J3" s="82" t="s">
        <v>149</v>
      </c>
    </row>
    <row r="4" spans="1:15" x14ac:dyDescent="0.2">
      <c r="A4" s="42" t="s">
        <v>130</v>
      </c>
      <c r="B4" s="30">
        <f>(B3-Historicals!L131)/Historicals!L131</f>
        <v>0.10079499262563402</v>
      </c>
      <c r="C4" s="30">
        <f>(C3-B3)/B3</f>
        <v>5.8004640371229696E-2</v>
      </c>
      <c r="D4" s="30">
        <f>(D3-C3)/C3</f>
        <v>6.0971089696071165E-2</v>
      </c>
      <c r="E4" s="30">
        <f>(E3-D3)/D3</f>
        <v>5.9592430858806403E-2</v>
      </c>
      <c r="F4" s="30">
        <f>(F3-E3)/E3</f>
        <v>7.4731433909388134E-2</v>
      </c>
      <c r="G4" s="30">
        <f>(G3-F3)/F3</f>
        <v>-4.3817266150267146E-2</v>
      </c>
      <c r="H4" s="30">
        <f t="shared" ref="H4:I4" si="3">(H3-G3)/G3</f>
        <v>0.1907600994572628</v>
      </c>
      <c r="I4" s="30">
        <f t="shared" si="3"/>
        <v>4.8767344739323724E-2</v>
      </c>
      <c r="K4" s="30">
        <f>I4</f>
        <v>4.8767344739323724E-2</v>
      </c>
      <c r="L4" s="30">
        <f t="shared" ref="L4:O4" si="4">K4</f>
        <v>4.8767344739323724E-2</v>
      </c>
      <c r="M4" s="30">
        <f t="shared" si="4"/>
        <v>4.8767344739323724E-2</v>
      </c>
      <c r="N4" s="30">
        <f t="shared" si="4"/>
        <v>4.8767344739323724E-2</v>
      </c>
      <c r="O4" s="30">
        <f t="shared" si="4"/>
        <v>4.8767344739323724E-2</v>
      </c>
    </row>
    <row r="5" spans="1:15" x14ac:dyDescent="0.2">
      <c r="A5" s="41" t="s">
        <v>131</v>
      </c>
      <c r="B5" s="48">
        <f>SUM(B32,B59,B86,B113,B128,B155,B170)</f>
        <v>4839</v>
      </c>
      <c r="C5" s="48">
        <f t="shared" ref="C5:I5" si="5">SUM(C32,C59,C86,C113,C128,C155,C170)</f>
        <v>5291</v>
      </c>
      <c r="D5" s="48">
        <f t="shared" si="5"/>
        <v>5651</v>
      </c>
      <c r="E5" s="48">
        <f t="shared" si="5"/>
        <v>5126</v>
      </c>
      <c r="F5" s="48">
        <f t="shared" si="5"/>
        <v>5555</v>
      </c>
      <c r="G5" s="48">
        <f t="shared" si="5"/>
        <v>3697</v>
      </c>
      <c r="H5" s="48">
        <f t="shared" si="5"/>
        <v>7667</v>
      </c>
      <c r="I5" s="48">
        <f t="shared" si="5"/>
        <v>7573</v>
      </c>
      <c r="J5" s="83" t="s">
        <v>149</v>
      </c>
    </row>
    <row r="6" spans="1:15" x14ac:dyDescent="0.2">
      <c r="A6" s="42" t="s">
        <v>130</v>
      </c>
      <c r="B6" s="30">
        <f>(Historicals!M4-Historicals!L136)/Historicals!L136</f>
        <v>0.13080168776371309</v>
      </c>
      <c r="C6" s="30">
        <f>(C5-B5)/B5</f>
        <v>9.340772886960115E-2</v>
      </c>
      <c r="D6" s="30">
        <f>(D5-C5)/C5</f>
        <v>6.8040068040068041E-2</v>
      </c>
      <c r="E6" s="30">
        <f t="shared" ref="E6:I6" si="6">(E5-D5)/D5</f>
        <v>-9.2903910812245624E-2</v>
      </c>
      <c r="F6" s="30">
        <f t="shared" si="6"/>
        <v>8.3690987124463517E-2</v>
      </c>
      <c r="G6" s="30">
        <f t="shared" si="6"/>
        <v>-0.3344734473447345</v>
      </c>
      <c r="H6" s="30">
        <f t="shared" si="6"/>
        <v>1.0738436570192047</v>
      </c>
      <c r="I6" s="30">
        <f t="shared" si="6"/>
        <v>-1.2260336507108387E-2</v>
      </c>
      <c r="K6" s="30">
        <f>I6</f>
        <v>-1.2260336507108387E-2</v>
      </c>
      <c r="L6" s="30">
        <f t="shared" ref="L6:O6" si="7">K6</f>
        <v>-1.2260336507108387E-2</v>
      </c>
      <c r="M6" s="30">
        <f t="shared" si="7"/>
        <v>-1.2260336507108387E-2</v>
      </c>
      <c r="N6" s="30">
        <f t="shared" si="7"/>
        <v>-1.2260336507108387E-2</v>
      </c>
      <c r="O6" s="30">
        <f t="shared" si="7"/>
        <v>-1.2260336507108387E-2</v>
      </c>
    </row>
    <row r="7" spans="1:15" x14ac:dyDescent="0.2">
      <c r="A7" s="42" t="s">
        <v>132</v>
      </c>
      <c r="B7" s="30">
        <f>B5/B3</f>
        <v>0.15813208718669325</v>
      </c>
      <c r="C7" s="30">
        <f t="shared" ref="C7:I7" si="8">C5/C3</f>
        <v>0.16342352359772672</v>
      </c>
      <c r="D7" s="30">
        <f t="shared" si="8"/>
        <v>0.16451237263464338</v>
      </c>
      <c r="E7" s="30">
        <f t="shared" si="8"/>
        <v>0.14083578316894249</v>
      </c>
      <c r="F7" s="30">
        <f t="shared" si="8"/>
        <v>0.14200986783240024</v>
      </c>
      <c r="G7" s="30">
        <f t="shared" si="8"/>
        <v>9.8842338849824879E-2</v>
      </c>
      <c r="H7" s="30">
        <f t="shared" si="8"/>
        <v>0.17214513449189456</v>
      </c>
      <c r="I7" s="30">
        <f t="shared" si="8"/>
        <v>0.16212802397773496</v>
      </c>
      <c r="K7" s="85">
        <f>I7</f>
        <v>0.16212802397773496</v>
      </c>
      <c r="L7" s="85">
        <f t="shared" ref="L7:O7" si="9">K7</f>
        <v>0.16212802397773496</v>
      </c>
      <c r="M7" s="85">
        <f t="shared" si="9"/>
        <v>0.16212802397773496</v>
      </c>
      <c r="N7" s="85">
        <f t="shared" si="9"/>
        <v>0.16212802397773496</v>
      </c>
      <c r="O7" s="85">
        <f t="shared" si="9"/>
        <v>0.16212802397773496</v>
      </c>
    </row>
    <row r="8" spans="1:15" x14ac:dyDescent="0.2">
      <c r="A8" s="41" t="s">
        <v>133</v>
      </c>
      <c r="B8" s="48">
        <f>SUM(B35,B62,B89,B116,B131,B158,B173)</f>
        <v>606</v>
      </c>
      <c r="C8" s="48">
        <f t="shared" ref="C8:I8" si="10">SUM(C35,C62,C89,C116,C131,C158,C173)</f>
        <v>649</v>
      </c>
      <c r="D8" s="48">
        <f t="shared" si="10"/>
        <v>706</v>
      </c>
      <c r="E8" s="48">
        <f t="shared" si="10"/>
        <v>747</v>
      </c>
      <c r="F8" s="48">
        <f t="shared" si="10"/>
        <v>705</v>
      </c>
      <c r="G8" s="48">
        <f t="shared" si="10"/>
        <v>721</v>
      </c>
      <c r="H8" s="48">
        <f t="shared" si="10"/>
        <v>744</v>
      </c>
      <c r="I8" s="48">
        <f t="shared" si="10"/>
        <v>717</v>
      </c>
      <c r="J8" s="83" t="s">
        <v>149</v>
      </c>
    </row>
    <row r="9" spans="1:15" x14ac:dyDescent="0.2">
      <c r="A9" s="42" t="s">
        <v>130</v>
      </c>
      <c r="B9" s="30">
        <f>(Historicals!N4-Historicals!L138)/Historicals!L138</f>
        <v>0.10750853242320819</v>
      </c>
      <c r="C9" s="30">
        <f>(C8-B8)/B8</f>
        <v>7.0957095709570955E-2</v>
      </c>
      <c r="D9" s="30">
        <f t="shared" ref="D9:I9" si="11">(D8-C8)/C8</f>
        <v>8.7827426810477657E-2</v>
      </c>
      <c r="E9" s="30">
        <f t="shared" si="11"/>
        <v>5.8073654390934842E-2</v>
      </c>
      <c r="F9" s="30">
        <f t="shared" si="11"/>
        <v>-5.6224899598393573E-2</v>
      </c>
      <c r="G9" s="30">
        <f t="shared" si="11"/>
        <v>2.2695035460992909E-2</v>
      </c>
      <c r="H9" s="30">
        <f t="shared" si="11"/>
        <v>3.1900138696255201E-2</v>
      </c>
      <c r="I9" s="30">
        <f t="shared" si="11"/>
        <v>-3.6290322580645164E-2</v>
      </c>
      <c r="K9" s="30">
        <f>I9</f>
        <v>-3.6290322580645164E-2</v>
      </c>
      <c r="L9" s="30">
        <f t="shared" ref="L9:O9" si="12">K9</f>
        <v>-3.6290322580645164E-2</v>
      </c>
      <c r="M9" s="30">
        <f t="shared" si="12"/>
        <v>-3.6290322580645164E-2</v>
      </c>
      <c r="N9" s="30">
        <f t="shared" si="12"/>
        <v>-3.6290322580645164E-2</v>
      </c>
      <c r="O9" s="30">
        <f t="shared" si="12"/>
        <v>-3.6290322580645164E-2</v>
      </c>
    </row>
    <row r="10" spans="1:15" x14ac:dyDescent="0.2">
      <c r="A10" s="42" t="s">
        <v>134</v>
      </c>
      <c r="B10" s="30">
        <f>B8/B3</f>
        <v>1.9803274402797295E-2</v>
      </c>
      <c r="C10" s="30">
        <f t="shared" ref="C10:I10" si="13">C8/C3</f>
        <v>2.0045712873733631E-2</v>
      </c>
      <c r="D10" s="30">
        <f t="shared" si="13"/>
        <v>2.0553129548762736E-2</v>
      </c>
      <c r="E10" s="30">
        <f t="shared" si="13"/>
        <v>2.0523669533203285E-2</v>
      </c>
      <c r="F10" s="30">
        <f t="shared" si="13"/>
        <v>1.8022854513382928E-2</v>
      </c>
      <c r="G10" s="30">
        <f t="shared" si="13"/>
        <v>1.9276528620698875E-2</v>
      </c>
      <c r="H10" s="30">
        <f t="shared" si="13"/>
        <v>1.6704836319547355E-2</v>
      </c>
      <c r="I10" s="30">
        <f t="shared" si="13"/>
        <v>1.5350032113037893E-2</v>
      </c>
      <c r="K10" s="85">
        <f>I10</f>
        <v>1.5350032113037893E-2</v>
      </c>
      <c r="L10" s="85">
        <f t="shared" ref="L10:O10" si="14">K10</f>
        <v>1.5350032113037893E-2</v>
      </c>
      <c r="M10" s="85">
        <f t="shared" si="14"/>
        <v>1.5350032113037893E-2</v>
      </c>
      <c r="N10" s="85">
        <f t="shared" si="14"/>
        <v>1.5350032113037893E-2</v>
      </c>
      <c r="O10" s="85">
        <f t="shared" si="14"/>
        <v>1.5350032113037893E-2</v>
      </c>
    </row>
    <row r="11" spans="1:15" x14ac:dyDescent="0.2">
      <c r="A11" s="41" t="s">
        <v>135</v>
      </c>
      <c r="B11" s="48">
        <f>SUM(B38,B65,B92,B119,B134,B161,B176)</f>
        <v>4233</v>
      </c>
      <c r="C11" s="48">
        <f t="shared" ref="C11:I11" si="15">SUM(C38,C65,C92,C119,C134,C161,C176)</f>
        <v>4642</v>
      </c>
      <c r="D11" s="48">
        <f t="shared" si="15"/>
        <v>4945</v>
      </c>
      <c r="E11" s="48">
        <f t="shared" si="15"/>
        <v>4379</v>
      </c>
      <c r="F11" s="48">
        <f t="shared" si="15"/>
        <v>4850</v>
      </c>
      <c r="G11" s="48">
        <f t="shared" si="15"/>
        <v>2976</v>
      </c>
      <c r="H11" s="48">
        <f t="shared" si="15"/>
        <v>6923</v>
      </c>
      <c r="I11" s="48">
        <f t="shared" si="15"/>
        <v>6856</v>
      </c>
      <c r="J11" s="83" t="s">
        <v>149</v>
      </c>
      <c r="K11" s="65"/>
      <c r="L11" s="65"/>
      <c r="M11" s="65"/>
      <c r="N11" s="65"/>
      <c r="O11" s="65"/>
    </row>
    <row r="12" spans="1:15" x14ac:dyDescent="0.2">
      <c r="A12" s="42" t="s">
        <v>130</v>
      </c>
      <c r="B12" s="30">
        <f>(Historicals!L4-Historicals!L134)/Historicals!L134</f>
        <v>0.13451086956521738</v>
      </c>
      <c r="C12" s="30">
        <f>(C11-B11)/B11</f>
        <v>9.6621781242617527E-2</v>
      </c>
      <c r="D12" s="30">
        <f t="shared" ref="D12:I12" si="16">(D11-C11)/C11</f>
        <v>6.527358897027144E-2</v>
      </c>
      <c r="E12" s="30">
        <f t="shared" si="16"/>
        <v>-0.11445904954499495</v>
      </c>
      <c r="F12" s="30">
        <f t="shared" si="16"/>
        <v>0.10755880337976707</v>
      </c>
      <c r="G12" s="30">
        <f t="shared" si="16"/>
        <v>-0.38639175257731961</v>
      </c>
      <c r="H12" s="30">
        <f t="shared" si="16"/>
        <v>1.32627688172043</v>
      </c>
      <c r="I12" s="30">
        <f t="shared" si="16"/>
        <v>-9.6778853098367767E-3</v>
      </c>
      <c r="K12" s="30">
        <f>I12</f>
        <v>-9.6778853098367767E-3</v>
      </c>
      <c r="L12" s="30">
        <f t="shared" ref="L12:O12" si="17">K12</f>
        <v>-9.6778853098367767E-3</v>
      </c>
      <c r="M12" s="30">
        <f t="shared" si="17"/>
        <v>-9.6778853098367767E-3</v>
      </c>
      <c r="N12" s="30">
        <f t="shared" si="17"/>
        <v>-9.6778853098367767E-3</v>
      </c>
      <c r="O12" s="30">
        <f t="shared" si="17"/>
        <v>-9.6778853098367767E-3</v>
      </c>
    </row>
    <row r="13" spans="1:15" x14ac:dyDescent="0.2">
      <c r="A13" s="42" t="s">
        <v>132</v>
      </c>
      <c r="B13" s="30">
        <f>B11/B3</f>
        <v>0.13832881278389594</v>
      </c>
      <c r="C13" s="30">
        <f t="shared" ref="C13:I13" si="18">C11/C3</f>
        <v>0.14337781072399308</v>
      </c>
      <c r="D13" s="30">
        <f t="shared" si="18"/>
        <v>0.14395924308588065</v>
      </c>
      <c r="E13" s="30">
        <f t="shared" si="18"/>
        <v>0.12031211363573921</v>
      </c>
      <c r="F13" s="30">
        <f t="shared" si="18"/>
        <v>0.12398701331901731</v>
      </c>
      <c r="G13" s="30">
        <f t="shared" si="18"/>
        <v>7.9565810229126011E-2</v>
      </c>
      <c r="H13" s="30">
        <f t="shared" si="18"/>
        <v>0.1554402981723472</v>
      </c>
      <c r="I13" s="30">
        <f t="shared" si="18"/>
        <v>0.14677799186469706</v>
      </c>
      <c r="K13" s="30">
        <f>I13</f>
        <v>0.14677799186469706</v>
      </c>
      <c r="L13" s="30">
        <f t="shared" ref="L13:O13" si="19">K13</f>
        <v>0.14677799186469706</v>
      </c>
      <c r="M13" s="30">
        <f t="shared" si="19"/>
        <v>0.14677799186469706</v>
      </c>
      <c r="N13" s="30">
        <f t="shared" si="19"/>
        <v>0.14677799186469706</v>
      </c>
      <c r="O13" s="30">
        <f t="shared" si="19"/>
        <v>0.14677799186469706</v>
      </c>
    </row>
    <row r="14" spans="1:15" x14ac:dyDescent="0.2">
      <c r="A14" s="41" t="s">
        <v>136</v>
      </c>
      <c r="B14" s="84">
        <f>SUM(B41,B68,B95,B122,B137,B164,B179)</f>
        <v>1681</v>
      </c>
      <c r="C14" s="84">
        <f>SUM(C41,C68,C95,C122,C137,C164,C179)</f>
        <v>1133</v>
      </c>
      <c r="D14" s="84">
        <f t="shared" ref="D14:I14" si="20">SUM(D41,D68,D95,D122,D137,D164,D179)</f>
        <v>1092</v>
      </c>
      <c r="E14" s="84">
        <f t="shared" si="20"/>
        <v>1028</v>
      </c>
      <c r="F14" s="84">
        <f t="shared" si="20"/>
        <v>1119</v>
      </c>
      <c r="G14" s="84">
        <f t="shared" si="20"/>
        <v>1086</v>
      </c>
      <c r="H14" s="84">
        <f t="shared" si="20"/>
        <v>695</v>
      </c>
      <c r="I14" s="84">
        <f t="shared" si="20"/>
        <v>758</v>
      </c>
      <c r="J14" s="83" t="s">
        <v>149</v>
      </c>
      <c r="K14" s="64"/>
      <c r="L14" s="64"/>
      <c r="M14" s="64"/>
      <c r="N14" s="64"/>
      <c r="O14" s="64"/>
    </row>
    <row r="15" spans="1:15" x14ac:dyDescent="0.2">
      <c r="A15" s="42" t="s">
        <v>130</v>
      </c>
      <c r="B15" s="30">
        <f>(Historicals!B31-Historicals!L140)/Historicals!L140</f>
        <v>6.2455892731122092E-2</v>
      </c>
      <c r="C15" s="30">
        <f>(C14-B14)/B14</f>
        <v>-0.32599643069601425</v>
      </c>
      <c r="D15" s="30">
        <f t="shared" ref="D15:I15" si="21">(D14-C14)/C14</f>
        <v>-3.618711385701677E-2</v>
      </c>
      <c r="E15" s="30">
        <f t="shared" si="21"/>
        <v>-5.8608058608058608E-2</v>
      </c>
      <c r="F15" s="30">
        <f t="shared" si="21"/>
        <v>8.8521400778210121E-2</v>
      </c>
      <c r="G15" s="30">
        <f t="shared" si="21"/>
        <v>-2.9490616621983913E-2</v>
      </c>
      <c r="H15" s="30">
        <f t="shared" si="21"/>
        <v>-0.36003683241252304</v>
      </c>
      <c r="I15" s="30">
        <f t="shared" si="21"/>
        <v>9.0647482014388492E-2</v>
      </c>
      <c r="K15" s="30">
        <f>I15</f>
        <v>9.0647482014388492E-2</v>
      </c>
      <c r="L15" s="30">
        <f t="shared" ref="L15:O15" si="22">K15</f>
        <v>9.0647482014388492E-2</v>
      </c>
      <c r="M15" s="30">
        <f t="shared" si="22"/>
        <v>9.0647482014388492E-2</v>
      </c>
      <c r="N15" s="30">
        <f t="shared" si="22"/>
        <v>9.0647482014388492E-2</v>
      </c>
      <c r="O15" s="30">
        <f t="shared" si="22"/>
        <v>9.0647482014388492E-2</v>
      </c>
    </row>
    <row r="16" spans="1:15" x14ac:dyDescent="0.2">
      <c r="A16" s="42" t="s">
        <v>134</v>
      </c>
      <c r="B16" s="30">
        <f>B14/B3</f>
        <v>5.4932845331851901E-2</v>
      </c>
      <c r="C16" s="30">
        <f t="shared" ref="C16:I16" si="23">C14/C3</f>
        <v>3.499505806770447E-2</v>
      </c>
      <c r="D16" s="30">
        <f t="shared" si="23"/>
        <v>3.1790393013100438E-2</v>
      </c>
      <c r="E16" s="30">
        <f t="shared" si="23"/>
        <v>2.8244086051048164E-2</v>
      </c>
      <c r="F16" s="30">
        <f t="shared" si="23"/>
        <v>2.8606488227624818E-2</v>
      </c>
      <c r="G16" s="30">
        <f t="shared" si="23"/>
        <v>2.9035104136031869E-2</v>
      </c>
      <c r="H16" s="30">
        <f t="shared" si="23"/>
        <v>1.5604652207104046E-2</v>
      </c>
      <c r="I16" s="30">
        <f t="shared" si="23"/>
        <v>1.6227788482123744E-2</v>
      </c>
      <c r="K16" s="30">
        <f>I16</f>
        <v>1.6227788482123744E-2</v>
      </c>
      <c r="L16" s="30">
        <f t="shared" ref="L16:O16" si="24">K16</f>
        <v>1.6227788482123744E-2</v>
      </c>
      <c r="M16" s="30">
        <f t="shared" si="24"/>
        <v>1.6227788482123744E-2</v>
      </c>
      <c r="N16" s="30">
        <f t="shared" si="24"/>
        <v>1.6227788482123744E-2</v>
      </c>
      <c r="O16" s="30">
        <f t="shared" si="24"/>
        <v>1.6227788482123744E-2</v>
      </c>
    </row>
    <row r="17" spans="1:15" x14ac:dyDescent="0.2">
      <c r="A17" s="43" t="str">
        <f>+Historicals!A107</f>
        <v>North America</v>
      </c>
      <c r="B17" s="43"/>
      <c r="C17" s="43"/>
      <c r="D17" s="43"/>
      <c r="E17" s="43"/>
      <c r="F17" s="43"/>
      <c r="G17" s="43"/>
      <c r="H17" s="43"/>
      <c r="I17" s="43"/>
      <c r="J17" s="83" t="s">
        <v>148</v>
      </c>
      <c r="K17" s="39"/>
      <c r="L17" s="39"/>
      <c r="M17" s="39"/>
      <c r="N17" s="39"/>
      <c r="O17" s="39"/>
    </row>
    <row r="18" spans="1:15" x14ac:dyDescent="0.2">
      <c r="A18" s="9" t="s">
        <v>137</v>
      </c>
      <c r="B18" s="9">
        <f>+Historicals!B107</f>
        <v>13740</v>
      </c>
      <c r="C18" s="9">
        <f>+Historicals!C107</f>
        <v>14764</v>
      </c>
      <c r="D18" s="9">
        <f>+Historicals!D107</f>
        <v>15216</v>
      </c>
      <c r="E18" s="9">
        <f>+Historicals!E107</f>
        <v>14855</v>
      </c>
      <c r="F18" s="9">
        <f>+Historicals!F107</f>
        <v>15902</v>
      </c>
      <c r="G18" s="9">
        <f>+Historicals!G107</f>
        <v>14484</v>
      </c>
      <c r="H18" s="9">
        <f>+Historicals!H107</f>
        <v>17179</v>
      </c>
      <c r="I18" s="9">
        <f>+Historicals!I107</f>
        <v>18353</v>
      </c>
      <c r="J18" s="83" t="s">
        <v>147</v>
      </c>
    </row>
    <row r="19" spans="1:15" x14ac:dyDescent="0.2">
      <c r="A19" s="44" t="s">
        <v>130</v>
      </c>
      <c r="B19" s="47" t="str">
        <f>+IFERROR(B18/A18-1,"nm")</f>
        <v>nm</v>
      </c>
      <c r="C19" s="47">
        <f t="shared" ref="C19:H19" si="25">+IFERROR(C18/B18-1,"nm")</f>
        <v>7.4526928675400228E-2</v>
      </c>
      <c r="D19" s="47">
        <f t="shared" si="25"/>
        <v>3.0615009482525046E-2</v>
      </c>
      <c r="E19" s="47">
        <f t="shared" si="25"/>
        <v>-2.372502628811779E-2</v>
      </c>
      <c r="F19" s="47">
        <f t="shared" si="25"/>
        <v>7.0481319421070276E-2</v>
      </c>
      <c r="G19" s="47">
        <f t="shared" si="25"/>
        <v>-8.9171173437303519E-2</v>
      </c>
      <c r="H19" s="47">
        <f t="shared" si="25"/>
        <v>0.18606738470035911</v>
      </c>
      <c r="I19" s="47">
        <f>+IFERROR(I18/H18-1,"nm")</f>
        <v>6.8339251411607238E-2</v>
      </c>
      <c r="J19" s="47"/>
      <c r="K19" s="47">
        <f>I19</f>
        <v>6.8339251411607238E-2</v>
      </c>
      <c r="L19" s="47">
        <f>K19</f>
        <v>6.8339251411607238E-2</v>
      </c>
      <c r="M19" s="47">
        <f t="shared" ref="M19:O19" si="26">L19</f>
        <v>6.8339251411607238E-2</v>
      </c>
      <c r="N19" s="47">
        <f t="shared" si="26"/>
        <v>6.8339251411607238E-2</v>
      </c>
      <c r="O19" s="47">
        <f t="shared" si="26"/>
        <v>6.8339251411607238E-2</v>
      </c>
    </row>
    <row r="20" spans="1:15" x14ac:dyDescent="0.2">
      <c r="A20" s="45" t="s">
        <v>114</v>
      </c>
      <c r="B20" s="66">
        <f>+Historicals!B108</f>
        <v>8506</v>
      </c>
      <c r="C20" s="66">
        <f>+Historicals!C108</f>
        <v>9299</v>
      </c>
      <c r="D20" s="66">
        <f>+Historicals!D108</f>
        <v>9684</v>
      </c>
      <c r="E20" s="66">
        <f>+Historicals!E108</f>
        <v>9322</v>
      </c>
      <c r="F20" s="66">
        <f>+Historicals!F108</f>
        <v>10045</v>
      </c>
      <c r="G20" s="66">
        <f>+Historicals!G108</f>
        <v>9329</v>
      </c>
      <c r="H20" s="66">
        <f>+Historicals!H108</f>
        <v>11644</v>
      </c>
      <c r="I20" s="66">
        <f>+Historicals!I108</f>
        <v>12228</v>
      </c>
      <c r="J20" s="3"/>
      <c r="O20" s="47"/>
    </row>
    <row r="21" spans="1:15" x14ac:dyDescent="0.2">
      <c r="A21" s="44" t="s">
        <v>130</v>
      </c>
      <c r="B21" s="47" t="str">
        <f>+IFERROR(B20/A20-1,"nm")</f>
        <v>nm</v>
      </c>
      <c r="C21" s="47">
        <f>+IFERROR(C20/B20-1,"nm")</f>
        <v>9.3228309428638578E-2</v>
      </c>
      <c r="D21" s="47">
        <f t="shared" ref="D21" si="27">+IFERROR(D20/C20-1,"nm")</f>
        <v>4.1402301322722934E-2</v>
      </c>
      <c r="E21" s="47">
        <f t="shared" ref="E21" si="28">+IFERROR(E20/D20-1,"nm")</f>
        <v>-3.7381247418422192E-2</v>
      </c>
      <c r="F21" s="47">
        <f t="shared" ref="F21" si="29">+IFERROR(F20/E20-1,"nm")</f>
        <v>7.755846384895948E-2</v>
      </c>
      <c r="G21" s="47">
        <f t="shared" ref="G21" si="30">+IFERROR(G20/F20-1,"nm")</f>
        <v>-7.1279243404678949E-2</v>
      </c>
      <c r="H21" s="47">
        <f t="shared" ref="H21" si="31">+IFERROR(H20/G20-1,"nm")</f>
        <v>0.24815092721620746</v>
      </c>
      <c r="I21" s="47">
        <f>+IFERROR(I20/H20-1,"nm")</f>
        <v>5.0154586052902683E-2</v>
      </c>
      <c r="J21" s="47"/>
      <c r="K21" s="85">
        <f>I21</f>
        <v>5.0154586052902683E-2</v>
      </c>
      <c r="L21" s="85">
        <f>K21</f>
        <v>5.0154586052902683E-2</v>
      </c>
      <c r="M21" s="85">
        <f t="shared" ref="M21:O21" si="32">L21</f>
        <v>5.0154586052902683E-2</v>
      </c>
      <c r="N21" s="85">
        <f t="shared" si="32"/>
        <v>5.0154586052902683E-2</v>
      </c>
      <c r="O21" s="85">
        <f t="shared" si="32"/>
        <v>5.0154586052902683E-2</v>
      </c>
    </row>
    <row r="22" spans="1:15" x14ac:dyDescent="0.2">
      <c r="A22" s="44" t="s">
        <v>138</v>
      </c>
      <c r="B22" s="47">
        <f>+Historicals!B180</f>
        <v>0.13500000000000001</v>
      </c>
      <c r="C22" s="47">
        <f>+Historicals!C180</f>
        <v>9.2999999999999999E-2</v>
      </c>
      <c r="D22" s="47">
        <f>+Historicals!D180</f>
        <v>4.1000000000000002E-2</v>
      </c>
      <c r="E22" s="47">
        <f>+Historicals!E180</f>
        <v>-3.6999999999999998E-2</v>
      </c>
      <c r="F22" s="47">
        <f>+Historicals!F180</f>
        <v>7.8E-2</v>
      </c>
      <c r="G22" s="47">
        <f>+Historicals!G180</f>
        <v>-7.0999999999999994E-2</v>
      </c>
      <c r="H22" s="47">
        <f>+Historicals!H180</f>
        <v>0.248</v>
      </c>
      <c r="I22" s="47">
        <f>+Historicals!I180</f>
        <v>0.05</v>
      </c>
      <c r="J22" s="47"/>
      <c r="K22" s="85">
        <f t="shared" ref="K22:K85" si="33">I22</f>
        <v>0.05</v>
      </c>
      <c r="L22" s="85">
        <f t="shared" ref="L22:P85" si="34">K22</f>
        <v>0.05</v>
      </c>
      <c r="M22" s="85">
        <f t="shared" si="34"/>
        <v>0.05</v>
      </c>
      <c r="N22" s="85">
        <f t="shared" si="34"/>
        <v>0.05</v>
      </c>
      <c r="O22" s="85">
        <f t="shared" si="34"/>
        <v>0.05</v>
      </c>
    </row>
    <row r="23" spans="1:15" x14ac:dyDescent="0.2">
      <c r="A23" s="44" t="s">
        <v>139</v>
      </c>
      <c r="B23" s="47" t="str">
        <f t="shared" ref="B23:H23" si="35">+IFERROR(B21-B22,"nm")</f>
        <v>nm</v>
      </c>
      <c r="C23" s="47">
        <f t="shared" si="35"/>
        <v>2.2830942863857895E-4</v>
      </c>
      <c r="D23" s="47">
        <f t="shared" si="35"/>
        <v>4.0230132272293245E-4</v>
      </c>
      <c r="E23" s="47">
        <f t="shared" si="35"/>
        <v>-3.8124741842219395E-4</v>
      </c>
      <c r="F23" s="47">
        <f t="shared" si="35"/>
        <v>-4.4153615104051969E-4</v>
      </c>
      <c r="G23" s="47">
        <f t="shared" si="35"/>
        <v>-2.7924340467895548E-4</v>
      </c>
      <c r="H23" s="47">
        <f t="shared" si="35"/>
        <v>1.5092721620746374E-4</v>
      </c>
      <c r="I23" s="47">
        <f>+IFERROR(I21-I22,"nm")</f>
        <v>1.5458605290268046E-4</v>
      </c>
      <c r="J23" s="47"/>
      <c r="K23" s="85">
        <f t="shared" si="33"/>
        <v>1.5458605290268046E-4</v>
      </c>
      <c r="L23" s="85">
        <f t="shared" si="34"/>
        <v>1.5458605290268046E-4</v>
      </c>
      <c r="M23" s="85">
        <f t="shared" si="34"/>
        <v>1.5458605290268046E-4</v>
      </c>
      <c r="N23" s="85">
        <f t="shared" si="34"/>
        <v>1.5458605290268046E-4</v>
      </c>
      <c r="O23" s="85">
        <f t="shared" si="34"/>
        <v>1.5458605290268046E-4</v>
      </c>
    </row>
    <row r="24" spans="1:15" x14ac:dyDescent="0.2">
      <c r="A24" s="45" t="s">
        <v>115</v>
      </c>
      <c r="B24" s="3">
        <f>+Historicals!B109</f>
        <v>4410</v>
      </c>
      <c r="C24" s="3">
        <f>+Historicals!C109</f>
        <v>4746</v>
      </c>
      <c r="D24" s="3">
        <f>+Historicals!D109</f>
        <v>4886</v>
      </c>
      <c r="E24" s="3">
        <f>+Historicals!E109</f>
        <v>4938</v>
      </c>
      <c r="F24" s="3">
        <f>+Historicals!F109</f>
        <v>5260</v>
      </c>
      <c r="G24" s="3">
        <f>+Historicals!G109</f>
        <v>4639</v>
      </c>
      <c r="H24" s="3">
        <f>+Historicals!H109</f>
        <v>5028</v>
      </c>
      <c r="I24" s="3">
        <f>+Historicals!I109</f>
        <v>5492</v>
      </c>
      <c r="J24" s="3"/>
      <c r="K24" s="85"/>
      <c r="L24" s="85"/>
      <c r="M24" s="85"/>
      <c r="N24" s="85"/>
      <c r="O24" s="85"/>
    </row>
    <row r="25" spans="1:15" x14ac:dyDescent="0.2">
      <c r="A25" s="44" t="s">
        <v>130</v>
      </c>
      <c r="B25" s="47" t="str">
        <f t="shared" ref="B25" si="36">+IFERROR(B24/A24-1,"nm")</f>
        <v>nm</v>
      </c>
      <c r="C25" s="47">
        <f t="shared" ref="C25" si="37">+IFERROR(C24/B24-1,"nm")</f>
        <v>7.6190476190476142E-2</v>
      </c>
      <c r="D25" s="47">
        <f t="shared" ref="D25" si="38">+IFERROR(D24/C24-1,"nm")</f>
        <v>2.9498525073746285E-2</v>
      </c>
      <c r="E25" s="47">
        <f t="shared" ref="E25" si="39">+IFERROR(E24/D24-1,"nm")</f>
        <v>1.0642652476463343E-2</v>
      </c>
      <c r="F25" s="47">
        <f t="shared" ref="F25" si="40">+IFERROR(F24/E24-1,"nm")</f>
        <v>6.5208586472256025E-2</v>
      </c>
      <c r="G25" s="47">
        <f t="shared" ref="G25" si="41">+IFERROR(G24/F24-1,"nm")</f>
        <v>-0.11806083650190113</v>
      </c>
      <c r="H25" s="47">
        <f t="shared" ref="H25" si="42">+IFERROR(H24/G24-1,"nm")</f>
        <v>8.3854278939426541E-2</v>
      </c>
      <c r="I25" s="47">
        <f>+IFERROR(I24/H24-1,"nm")</f>
        <v>9.2283214001591007E-2</v>
      </c>
      <c r="J25" s="47"/>
      <c r="K25" s="85">
        <f t="shared" si="33"/>
        <v>9.2283214001591007E-2</v>
      </c>
      <c r="L25" s="85">
        <f t="shared" si="34"/>
        <v>9.2283214001591007E-2</v>
      </c>
      <c r="M25" s="85">
        <f t="shared" si="34"/>
        <v>9.2283214001591007E-2</v>
      </c>
      <c r="N25" s="85">
        <f t="shared" si="34"/>
        <v>9.2283214001591007E-2</v>
      </c>
      <c r="O25" s="85">
        <f t="shared" si="34"/>
        <v>9.2283214001591007E-2</v>
      </c>
    </row>
    <row r="26" spans="1:15" x14ac:dyDescent="0.2">
      <c r="A26" s="44" t="s">
        <v>138</v>
      </c>
      <c r="B26" s="47">
        <f>+Historicals!B184</f>
        <v>0.158</v>
      </c>
      <c r="C26" s="47">
        <f>+Historicals!C184</f>
        <v>3.5000000000000003E-2</v>
      </c>
      <c r="D26" s="47">
        <f>+Historicals!D184</f>
        <v>6.7000000000000004E-2</v>
      </c>
      <c r="E26" s="47">
        <f>+Historicals!E184</f>
        <v>0.13200000000000001</v>
      </c>
      <c r="F26" s="47">
        <f>+Historicals!F184</f>
        <v>7.0999999999999994E-2</v>
      </c>
      <c r="G26" s="47">
        <f>+Historicals!G184</f>
        <v>-6.4000000000000001E-2</v>
      </c>
      <c r="H26" s="47">
        <f>+Historicals!H184</f>
        <v>0.183</v>
      </c>
      <c r="I26" s="47">
        <f>+Historicals!I184</f>
        <v>0.09</v>
      </c>
      <c r="J26" s="47"/>
      <c r="K26" s="85">
        <f t="shared" si="33"/>
        <v>0.09</v>
      </c>
      <c r="L26" s="85">
        <f t="shared" si="34"/>
        <v>0.09</v>
      </c>
      <c r="M26" s="85">
        <f t="shared" si="34"/>
        <v>0.09</v>
      </c>
      <c r="N26" s="85">
        <f t="shared" si="34"/>
        <v>0.09</v>
      </c>
      <c r="O26" s="85">
        <f t="shared" si="34"/>
        <v>0.09</v>
      </c>
    </row>
    <row r="27" spans="1:15" x14ac:dyDescent="0.2">
      <c r="A27" s="44" t="s">
        <v>139</v>
      </c>
      <c r="B27" s="47" t="str">
        <f t="shared" ref="B27" si="43">+IFERROR(B25-B26,"nm")</f>
        <v>nm</v>
      </c>
      <c r="C27" s="47">
        <f t="shared" ref="C27" si="44">+IFERROR(C25-C26,"nm")</f>
        <v>4.1190476190476139E-2</v>
      </c>
      <c r="D27" s="47">
        <f t="shared" ref="D27" si="45">+IFERROR(D25-D26,"nm")</f>
        <v>-3.7501474926253719E-2</v>
      </c>
      <c r="E27" s="47">
        <f t="shared" ref="E27" si="46">+IFERROR(E25-E26,"nm")</f>
        <v>-0.12135734752353666</v>
      </c>
      <c r="F27" s="47">
        <f t="shared" ref="F27" si="47">+IFERROR(F25-F26,"nm")</f>
        <v>-5.7914135277439688E-3</v>
      </c>
      <c r="G27" s="47">
        <f t="shared" ref="G27" si="48">+IFERROR(G25-G26,"nm")</f>
        <v>-5.4060836501901133E-2</v>
      </c>
      <c r="H27" s="47">
        <f t="shared" ref="H27" si="49">+IFERROR(H25-H26,"nm")</f>
        <v>-9.9145721060573455E-2</v>
      </c>
      <c r="I27" s="47">
        <f>+IFERROR(I25-I26,"nm")</f>
        <v>2.2832140015910107E-3</v>
      </c>
      <c r="J27" s="47"/>
      <c r="K27" s="85">
        <f t="shared" si="33"/>
        <v>2.2832140015910107E-3</v>
      </c>
      <c r="L27" s="85">
        <f t="shared" si="34"/>
        <v>2.2832140015910107E-3</v>
      </c>
      <c r="M27" s="85">
        <f t="shared" si="34"/>
        <v>2.2832140015910107E-3</v>
      </c>
      <c r="N27" s="85">
        <f t="shared" si="34"/>
        <v>2.2832140015910107E-3</v>
      </c>
      <c r="O27" s="85">
        <f t="shared" si="34"/>
        <v>2.2832140015910107E-3</v>
      </c>
    </row>
    <row r="28" spans="1:15" x14ac:dyDescent="0.2">
      <c r="A28" s="45" t="s">
        <v>116</v>
      </c>
      <c r="B28" s="3">
        <f>+Historicals!B110</f>
        <v>824</v>
      </c>
      <c r="C28" s="3">
        <f>+Historicals!C110</f>
        <v>719</v>
      </c>
      <c r="D28" s="3">
        <f>+Historicals!D110</f>
        <v>646</v>
      </c>
      <c r="E28" s="3">
        <f>+Historicals!E110</f>
        <v>595</v>
      </c>
      <c r="F28" s="3">
        <f>+Historicals!F110</f>
        <v>597</v>
      </c>
      <c r="G28" s="3">
        <f>+Historicals!G110</f>
        <v>516</v>
      </c>
      <c r="H28" s="3">
        <f>+Historicals!H110</f>
        <v>507</v>
      </c>
      <c r="I28" s="3">
        <f>+Historicals!I110</f>
        <v>633</v>
      </c>
      <c r="J28" s="3"/>
      <c r="K28" s="85"/>
      <c r="L28" s="85"/>
      <c r="M28" s="85"/>
      <c r="N28" s="85"/>
      <c r="O28" s="85"/>
    </row>
    <row r="29" spans="1:15" x14ac:dyDescent="0.2">
      <c r="A29" s="44" t="s">
        <v>130</v>
      </c>
      <c r="B29" s="47" t="str">
        <f t="shared" ref="B29" si="50">+IFERROR(B28/A28-1,"nm")</f>
        <v>nm</v>
      </c>
      <c r="C29" s="47">
        <f t="shared" ref="C29" si="51">+IFERROR(C28/B28-1,"nm")</f>
        <v>-0.12742718446601942</v>
      </c>
      <c r="D29" s="47">
        <f t="shared" ref="D29" si="52">+IFERROR(D28/C28-1,"nm")</f>
        <v>-0.10152990264255912</v>
      </c>
      <c r="E29" s="47">
        <f t="shared" ref="E29" si="53">+IFERROR(E28/D28-1,"nm")</f>
        <v>-7.8947368421052655E-2</v>
      </c>
      <c r="F29" s="47">
        <f t="shared" ref="F29" si="54">+IFERROR(F28/E28-1,"nm")</f>
        <v>3.3613445378151141E-3</v>
      </c>
      <c r="G29" s="47">
        <f t="shared" ref="G29" si="55">+IFERROR(G28/F28-1,"nm")</f>
        <v>-0.13567839195979903</v>
      </c>
      <c r="H29" s="47">
        <f t="shared" ref="H29" si="56">+IFERROR(H28/G28-1,"nm")</f>
        <v>-1.744186046511631E-2</v>
      </c>
      <c r="I29" s="47">
        <f>+IFERROR(I28/H28-1,"nm")</f>
        <v>0.24852071005917153</v>
      </c>
      <c r="J29" s="47"/>
      <c r="K29" s="85">
        <f t="shared" si="33"/>
        <v>0.24852071005917153</v>
      </c>
      <c r="L29" s="85">
        <f t="shared" si="34"/>
        <v>0.24852071005917153</v>
      </c>
      <c r="M29" s="85">
        <f t="shared" si="34"/>
        <v>0.24852071005917153</v>
      </c>
      <c r="N29" s="85">
        <f t="shared" si="34"/>
        <v>0.24852071005917153</v>
      </c>
      <c r="O29" s="85">
        <f t="shared" si="34"/>
        <v>0.24852071005917153</v>
      </c>
    </row>
    <row r="30" spans="1:15" x14ac:dyDescent="0.2">
      <c r="A30" s="44" t="s">
        <v>138</v>
      </c>
      <c r="B30" s="47">
        <f>+Historicals!B182</f>
        <v>-0.05</v>
      </c>
      <c r="C30" s="47">
        <f>+Historicals!C182</f>
        <v>-0.127</v>
      </c>
      <c r="D30" s="47">
        <f>+Historicals!D182</f>
        <v>-0.10199999999999999</v>
      </c>
      <c r="E30" s="47">
        <f>+Historicals!E182</f>
        <v>-7.9000000000000001E-2</v>
      </c>
      <c r="F30" s="47">
        <f>+Historicals!F182</f>
        <v>3.0000000000000001E-3</v>
      </c>
      <c r="G30" s="47">
        <f>+Historicals!G182</f>
        <v>-0.13600000000000001</v>
      </c>
      <c r="H30" s="47">
        <f>+Historicals!H182</f>
        <v>-1.7000000000000001E-2</v>
      </c>
      <c r="I30" s="47">
        <f>+Historicals!I182</f>
        <v>0.25</v>
      </c>
      <c r="J30" s="47"/>
      <c r="K30" s="85">
        <f t="shared" si="33"/>
        <v>0.25</v>
      </c>
      <c r="L30" s="85">
        <f t="shared" si="34"/>
        <v>0.25</v>
      </c>
      <c r="M30" s="85">
        <f t="shared" si="34"/>
        <v>0.25</v>
      </c>
      <c r="N30" s="85">
        <f t="shared" si="34"/>
        <v>0.25</v>
      </c>
      <c r="O30" s="85">
        <f t="shared" si="34"/>
        <v>0.25</v>
      </c>
    </row>
    <row r="31" spans="1:15" x14ac:dyDescent="0.2">
      <c r="A31" s="44" t="s">
        <v>139</v>
      </c>
      <c r="B31" s="47" t="str">
        <f t="shared" ref="B31" si="57">+IFERROR(B29-B30,"nm")</f>
        <v>nm</v>
      </c>
      <c r="C31" s="47">
        <f t="shared" ref="C31" si="58">+IFERROR(C29-C30,"nm")</f>
        <v>-4.2718446601941462E-4</v>
      </c>
      <c r="D31" s="47">
        <f t="shared" ref="D31" si="59">+IFERROR(D29-D30,"nm")</f>
        <v>4.7009735744087122E-4</v>
      </c>
      <c r="E31" s="47">
        <f t="shared" ref="E31" si="60">+IFERROR(E29-E30,"nm")</f>
        <v>5.2631578947345825E-5</v>
      </c>
      <c r="F31" s="47">
        <f t="shared" ref="F31" si="61">+IFERROR(F29-F30,"nm")</f>
        <v>3.6134453781511405E-4</v>
      </c>
      <c r="G31" s="47">
        <f t="shared" ref="G31" si="62">+IFERROR(G29-G30,"nm")</f>
        <v>3.2160804020098244E-4</v>
      </c>
      <c r="H31" s="47">
        <f t="shared" ref="H31" si="63">+IFERROR(H29-H30,"nm")</f>
        <v>-4.4186046511630883E-4</v>
      </c>
      <c r="I31" s="47">
        <f>+IFERROR(I29-I30,"nm")</f>
        <v>-1.4792899408284654E-3</v>
      </c>
      <c r="J31" s="47"/>
      <c r="K31" s="85">
        <f t="shared" si="33"/>
        <v>-1.4792899408284654E-3</v>
      </c>
      <c r="L31" s="85">
        <f t="shared" si="34"/>
        <v>-1.4792899408284654E-3</v>
      </c>
      <c r="M31" s="85">
        <f t="shared" si="34"/>
        <v>-1.4792899408284654E-3</v>
      </c>
      <c r="N31" s="85">
        <f t="shared" si="34"/>
        <v>-1.4792899408284654E-3</v>
      </c>
      <c r="O31" s="85">
        <f t="shared" si="34"/>
        <v>-1.4792899408284654E-3</v>
      </c>
    </row>
    <row r="32" spans="1:15" x14ac:dyDescent="0.2">
      <c r="A32" s="9" t="s">
        <v>131</v>
      </c>
      <c r="B32" s="48">
        <f>+B38+B35</f>
        <v>3766</v>
      </c>
      <c r="C32" s="48">
        <f t="shared" ref="C32:H32" si="64">+C38+C35</f>
        <v>3896</v>
      </c>
      <c r="D32" s="48">
        <f t="shared" si="64"/>
        <v>4015</v>
      </c>
      <c r="E32" s="48">
        <f t="shared" si="64"/>
        <v>3760</v>
      </c>
      <c r="F32" s="48">
        <f t="shared" si="64"/>
        <v>4074</v>
      </c>
      <c r="G32" s="48">
        <f t="shared" si="64"/>
        <v>3047</v>
      </c>
      <c r="H32" s="48">
        <f t="shared" si="64"/>
        <v>5219</v>
      </c>
      <c r="I32" s="48">
        <f>+I38+I35</f>
        <v>5238</v>
      </c>
      <c r="J32" s="48"/>
      <c r="K32" s="85"/>
      <c r="L32" s="85"/>
      <c r="M32" s="85"/>
      <c r="N32" s="85"/>
      <c r="O32" s="85"/>
    </row>
    <row r="33" spans="1:16" x14ac:dyDescent="0.2">
      <c r="A33" s="46" t="s">
        <v>130</v>
      </c>
      <c r="B33" s="47" t="str">
        <f t="shared" ref="B33" si="65">+IFERROR(B32/A32-1,"nm")</f>
        <v>nm</v>
      </c>
      <c r="C33" s="47">
        <f t="shared" ref="C33" si="66">+IFERROR(C32/B32-1,"nm")</f>
        <v>3.4519383961763239E-2</v>
      </c>
      <c r="D33" s="47">
        <f t="shared" ref="D33" si="67">+IFERROR(D32/C32-1,"nm")</f>
        <v>3.0544147843942548E-2</v>
      </c>
      <c r="E33" s="47">
        <f t="shared" ref="E33" si="68">+IFERROR(E32/D32-1,"nm")</f>
        <v>-6.3511830635118338E-2</v>
      </c>
      <c r="F33" s="47">
        <f t="shared" ref="F33" si="69">+IFERROR(F32/E32-1,"nm")</f>
        <v>8.3510638297872308E-2</v>
      </c>
      <c r="G33" s="47">
        <f t="shared" ref="G33" si="70">+IFERROR(G32/F32-1,"nm")</f>
        <v>-0.25208640157093765</v>
      </c>
      <c r="H33" s="47">
        <f t="shared" ref="H33" si="71">+IFERROR(H32/G32-1,"nm")</f>
        <v>0.71283229405973092</v>
      </c>
      <c r="I33" s="47">
        <f>+IFERROR(I32/H32-1,"nm")</f>
        <v>3.6405441655489312E-3</v>
      </c>
      <c r="J33" s="47"/>
      <c r="K33" s="85">
        <f t="shared" si="33"/>
        <v>3.6405441655489312E-3</v>
      </c>
      <c r="L33" s="85">
        <f t="shared" si="34"/>
        <v>3.6405441655489312E-3</v>
      </c>
      <c r="M33" s="85">
        <f t="shared" si="34"/>
        <v>3.6405441655489312E-3</v>
      </c>
      <c r="N33" s="85">
        <f t="shared" si="34"/>
        <v>3.6405441655489312E-3</v>
      </c>
      <c r="O33" s="85">
        <f t="shared" si="34"/>
        <v>3.6405441655489312E-3</v>
      </c>
    </row>
    <row r="34" spans="1:16" x14ac:dyDescent="0.2">
      <c r="A34" s="46" t="s">
        <v>132</v>
      </c>
      <c r="B34" s="47">
        <f t="shared" ref="B34:H34" si="72">+IFERROR(B32/B$18,"nm")</f>
        <v>0.27409024745269289</v>
      </c>
      <c r="C34" s="47">
        <f t="shared" si="72"/>
        <v>0.26388512598211866</v>
      </c>
      <c r="D34" s="47">
        <f t="shared" si="72"/>
        <v>0.26386698212407994</v>
      </c>
      <c r="E34" s="47">
        <f t="shared" si="72"/>
        <v>0.25311342982160889</v>
      </c>
      <c r="F34" s="47">
        <f t="shared" si="72"/>
        <v>0.25619418941013711</v>
      </c>
      <c r="G34" s="47">
        <f t="shared" si="72"/>
        <v>0.2103700635183651</v>
      </c>
      <c r="H34" s="47">
        <f t="shared" si="72"/>
        <v>0.30380115256999823</v>
      </c>
      <c r="I34" s="47">
        <f>+IFERROR(I32/I$18,"nm")</f>
        <v>0.28540293140086087</v>
      </c>
      <c r="J34" s="47"/>
      <c r="K34" s="85">
        <f t="shared" si="33"/>
        <v>0.28540293140086087</v>
      </c>
      <c r="L34" s="85">
        <f t="shared" si="34"/>
        <v>0.28540293140086087</v>
      </c>
      <c r="M34" s="85">
        <f t="shared" si="34"/>
        <v>0.28540293140086087</v>
      </c>
      <c r="N34" s="85">
        <f t="shared" si="34"/>
        <v>0.28540293140086087</v>
      </c>
      <c r="O34" s="85">
        <f t="shared" si="34"/>
        <v>0.28540293140086087</v>
      </c>
    </row>
    <row r="35" spans="1:16" x14ac:dyDescent="0.2">
      <c r="A35" s="9" t="s">
        <v>133</v>
      </c>
      <c r="B35" s="9">
        <f>+Historicals!B167</f>
        <v>121</v>
      </c>
      <c r="C35" s="9">
        <f>+Historicals!C167</f>
        <v>133</v>
      </c>
      <c r="D35" s="9">
        <f>+Historicals!D167</f>
        <v>140</v>
      </c>
      <c r="E35" s="9">
        <f>+Historicals!E167</f>
        <v>160</v>
      </c>
      <c r="F35" s="9">
        <f>+Historicals!F167</f>
        <v>149</v>
      </c>
      <c r="G35" s="9">
        <f>+Historicals!G167</f>
        <v>148</v>
      </c>
      <c r="H35" s="9">
        <f>+Historicals!H167</f>
        <v>130</v>
      </c>
      <c r="I35" s="9">
        <f>+Historicals!I167</f>
        <v>124</v>
      </c>
      <c r="J35" s="9"/>
      <c r="K35" s="85"/>
      <c r="L35" s="85"/>
      <c r="M35" s="85"/>
      <c r="N35" s="85"/>
      <c r="O35" s="85"/>
    </row>
    <row r="36" spans="1:16" x14ac:dyDescent="0.2">
      <c r="A36" s="46" t="s">
        <v>130</v>
      </c>
      <c r="B36" s="47" t="str">
        <f t="shared" ref="B36" si="73">+IFERROR(B35/A35-1,"nm")</f>
        <v>nm</v>
      </c>
      <c r="C36" s="47">
        <f t="shared" ref="C36" si="74">+IFERROR(C35/B35-1,"nm")</f>
        <v>9.9173553719008156E-2</v>
      </c>
      <c r="D36" s="47">
        <f t="shared" ref="D36" si="75">+IFERROR(D35/C35-1,"nm")</f>
        <v>5.2631578947368363E-2</v>
      </c>
      <c r="E36" s="47">
        <f t="shared" ref="E36" si="76">+IFERROR(E35/D35-1,"nm")</f>
        <v>0.14285714285714279</v>
      </c>
      <c r="F36" s="47">
        <f t="shared" ref="F36" si="77">+IFERROR(F35/E35-1,"nm")</f>
        <v>-6.8749999999999978E-2</v>
      </c>
      <c r="G36" s="47">
        <f t="shared" ref="G36" si="78">+IFERROR(G35/F35-1,"nm")</f>
        <v>-6.7114093959731447E-3</v>
      </c>
      <c r="H36" s="47">
        <f t="shared" ref="H36" si="79">+IFERROR(H35/G35-1,"nm")</f>
        <v>-0.1216216216216216</v>
      </c>
      <c r="I36" s="47">
        <f>+IFERROR(I35/H35-1,"nm")</f>
        <v>-4.6153846153846101E-2</v>
      </c>
      <c r="J36" s="47"/>
      <c r="K36" s="85">
        <f t="shared" si="33"/>
        <v>-4.6153846153846101E-2</v>
      </c>
      <c r="L36" s="85">
        <f t="shared" si="34"/>
        <v>-4.6153846153846101E-2</v>
      </c>
      <c r="M36" s="85">
        <f t="shared" si="34"/>
        <v>-4.6153846153846101E-2</v>
      </c>
      <c r="N36" s="85">
        <f t="shared" si="34"/>
        <v>-4.6153846153846101E-2</v>
      </c>
      <c r="O36" s="85">
        <f t="shared" si="34"/>
        <v>-4.6153846153846101E-2</v>
      </c>
    </row>
    <row r="37" spans="1:16" x14ac:dyDescent="0.2">
      <c r="A37" s="46" t="s">
        <v>134</v>
      </c>
      <c r="B37" s="47">
        <f t="shared" ref="B37:H37" si="80">+IFERROR(B35/B$18,"nm")</f>
        <v>8.8064046579330417E-3</v>
      </c>
      <c r="C37" s="47">
        <f t="shared" si="80"/>
        <v>9.0083988079111346E-3</v>
      </c>
      <c r="D37" s="47">
        <f t="shared" si="80"/>
        <v>9.2008412197686646E-3</v>
      </c>
      <c r="E37" s="47">
        <f t="shared" si="80"/>
        <v>1.0770784247728038E-2</v>
      </c>
      <c r="F37" s="47">
        <f t="shared" si="80"/>
        <v>9.3698905798012821E-3</v>
      </c>
      <c r="G37" s="47">
        <f t="shared" si="80"/>
        <v>1.0218171775752554E-2</v>
      </c>
      <c r="H37" s="47">
        <f t="shared" si="80"/>
        <v>7.5673787764130628E-3</v>
      </c>
      <c r="I37" s="47">
        <f>+IFERROR(I35/I$18,"nm")</f>
        <v>6.7563886013185855E-3</v>
      </c>
      <c r="J37" s="47"/>
      <c r="K37" s="85">
        <f t="shared" si="33"/>
        <v>6.7563886013185855E-3</v>
      </c>
      <c r="L37" s="85">
        <f t="shared" si="34"/>
        <v>6.7563886013185855E-3</v>
      </c>
      <c r="M37" s="85">
        <f t="shared" si="34"/>
        <v>6.7563886013185855E-3</v>
      </c>
      <c r="N37" s="85">
        <f t="shared" si="34"/>
        <v>6.7563886013185855E-3</v>
      </c>
      <c r="O37" s="85">
        <f t="shared" si="34"/>
        <v>6.7563886013185855E-3</v>
      </c>
    </row>
    <row r="38" spans="1:16" x14ac:dyDescent="0.2">
      <c r="A38" s="9" t="s">
        <v>135</v>
      </c>
      <c r="B38" s="9">
        <f>+Historicals!B134</f>
        <v>3645</v>
      </c>
      <c r="C38" s="9">
        <f>+Historicals!C134</f>
        <v>3763</v>
      </c>
      <c r="D38" s="9">
        <f>+Historicals!D134</f>
        <v>3875</v>
      </c>
      <c r="E38" s="9">
        <f>+Historicals!E134</f>
        <v>3600</v>
      </c>
      <c r="F38" s="9">
        <f>+Historicals!F134</f>
        <v>3925</v>
      </c>
      <c r="G38" s="9">
        <f>+Historicals!G134</f>
        <v>2899</v>
      </c>
      <c r="H38" s="9">
        <f>+Historicals!H134</f>
        <v>5089</v>
      </c>
      <c r="I38" s="9">
        <f>+Historicals!I134</f>
        <v>5114</v>
      </c>
      <c r="J38" s="9"/>
      <c r="K38" s="85"/>
      <c r="L38" s="85"/>
      <c r="M38" s="85"/>
      <c r="N38" s="85"/>
      <c r="O38" s="85"/>
      <c r="P38" s="65"/>
    </row>
    <row r="39" spans="1:16" x14ac:dyDescent="0.2">
      <c r="A39" s="46" t="s">
        <v>130</v>
      </c>
      <c r="B39" s="47" t="str">
        <f t="shared" ref="B39" si="81">+IFERROR(B38/A38-1,"nm")</f>
        <v>nm</v>
      </c>
      <c r="C39" s="47">
        <f t="shared" ref="C39" si="82">+IFERROR(C38/B38-1,"nm")</f>
        <v>3.2373113854595292E-2</v>
      </c>
      <c r="D39" s="47">
        <f t="shared" ref="D39" si="83">+IFERROR(D38/C38-1,"nm")</f>
        <v>2.9763486579856391E-2</v>
      </c>
      <c r="E39" s="47">
        <f t="shared" ref="E39" si="84">+IFERROR(E38/D38-1,"nm")</f>
        <v>-7.096774193548383E-2</v>
      </c>
      <c r="F39" s="47">
        <f t="shared" ref="F39" si="85">+IFERROR(F38/E38-1,"nm")</f>
        <v>9.0277777777777679E-2</v>
      </c>
      <c r="G39" s="47">
        <f t="shared" ref="G39" si="86">+IFERROR(G38/F38-1,"nm")</f>
        <v>-0.26140127388535028</v>
      </c>
      <c r="H39" s="47">
        <f t="shared" ref="H39" si="87">+IFERROR(H38/G38-1,"nm")</f>
        <v>0.75543290789927564</v>
      </c>
      <c r="I39" s="47">
        <f>+IFERROR(I38/H38-1,"nm")</f>
        <v>4.9125564943997002E-3</v>
      </c>
      <c r="J39" s="47"/>
      <c r="K39" s="85">
        <f t="shared" si="33"/>
        <v>4.9125564943997002E-3</v>
      </c>
      <c r="L39" s="85">
        <f t="shared" si="34"/>
        <v>4.9125564943997002E-3</v>
      </c>
      <c r="M39" s="85">
        <f t="shared" si="34"/>
        <v>4.9125564943997002E-3</v>
      </c>
      <c r="N39" s="85">
        <f t="shared" si="34"/>
        <v>4.9125564943997002E-3</v>
      </c>
      <c r="O39" s="85">
        <f t="shared" si="34"/>
        <v>4.9125564943997002E-3</v>
      </c>
    </row>
    <row r="40" spans="1:16" x14ac:dyDescent="0.2">
      <c r="A40" s="46" t="s">
        <v>132</v>
      </c>
      <c r="B40" s="47">
        <f>+IFERROR(B38/B$18,"nm")</f>
        <v>0.26528384279475981</v>
      </c>
      <c r="C40" s="47">
        <f t="shared" ref="C40:H40" si="88">+IFERROR(C38/C$18,"nm")</f>
        <v>0.25487672717420751</v>
      </c>
      <c r="D40" s="47">
        <f t="shared" si="88"/>
        <v>0.25466614090431128</v>
      </c>
      <c r="E40" s="47">
        <f t="shared" si="88"/>
        <v>0.24234264557388085</v>
      </c>
      <c r="F40" s="47">
        <f t="shared" si="88"/>
        <v>0.2468242988303358</v>
      </c>
      <c r="G40" s="47">
        <f t="shared" si="88"/>
        <v>0.20015189174261253</v>
      </c>
      <c r="H40" s="47">
        <f t="shared" si="88"/>
        <v>0.29623377379358518</v>
      </c>
      <c r="I40" s="47">
        <f>+IFERROR(I38/I$18,"nm")</f>
        <v>0.27864654279954232</v>
      </c>
      <c r="J40" s="47"/>
      <c r="K40" s="85">
        <f t="shared" si="33"/>
        <v>0.27864654279954232</v>
      </c>
      <c r="L40" s="85">
        <f t="shared" si="34"/>
        <v>0.27864654279954232</v>
      </c>
      <c r="M40" s="85">
        <f t="shared" si="34"/>
        <v>0.27864654279954232</v>
      </c>
      <c r="N40" s="85">
        <f t="shared" si="34"/>
        <v>0.27864654279954232</v>
      </c>
      <c r="O40" s="85">
        <f t="shared" si="34"/>
        <v>0.27864654279954232</v>
      </c>
    </row>
    <row r="41" spans="1:16" x14ac:dyDescent="0.2">
      <c r="A41" s="9" t="s">
        <v>136</v>
      </c>
      <c r="B41" s="9">
        <f>+Historicals!B156</f>
        <v>208</v>
      </c>
      <c r="C41" s="9">
        <f>+Historicals!C156</f>
        <v>242</v>
      </c>
      <c r="D41" s="9">
        <f>+Historicals!D156</f>
        <v>223</v>
      </c>
      <c r="E41" s="9">
        <f>+Historicals!E156</f>
        <v>196</v>
      </c>
      <c r="F41" s="9">
        <f>+Historicals!F156</f>
        <v>117</v>
      </c>
      <c r="G41" s="9">
        <f>+Historicals!G156</f>
        <v>196</v>
      </c>
      <c r="H41" s="9">
        <f>+Historicals!H156</f>
        <v>98</v>
      </c>
      <c r="I41" s="9">
        <f>+Historicals!I156</f>
        <v>146</v>
      </c>
      <c r="J41" s="9"/>
      <c r="K41" s="85"/>
      <c r="L41" s="85"/>
      <c r="M41" s="85"/>
      <c r="N41" s="85"/>
      <c r="O41" s="85"/>
    </row>
    <row r="42" spans="1:16" x14ac:dyDescent="0.2">
      <c r="A42" s="46" t="s">
        <v>130</v>
      </c>
      <c r="B42" s="47" t="str">
        <f t="shared" ref="B42" si="89">+IFERROR(B41/A41-1,"nm")</f>
        <v>nm</v>
      </c>
      <c r="C42" s="47">
        <f t="shared" ref="C42" si="90">+IFERROR(C41/B41-1,"nm")</f>
        <v>0.16346153846153855</v>
      </c>
      <c r="D42" s="47">
        <f t="shared" ref="D42" si="91">+IFERROR(D41/C41-1,"nm")</f>
        <v>-7.8512396694214837E-2</v>
      </c>
      <c r="E42" s="47">
        <f t="shared" ref="E42" si="92">+IFERROR(E41/D41-1,"nm")</f>
        <v>-0.12107623318385652</v>
      </c>
      <c r="F42" s="47">
        <f t="shared" ref="F42" si="93">+IFERROR(F41/E41-1,"nm")</f>
        <v>-0.40306122448979587</v>
      </c>
      <c r="G42" s="47">
        <f t="shared" ref="G42" si="94">+IFERROR(G41/F41-1,"nm")</f>
        <v>0.67521367521367526</v>
      </c>
      <c r="H42" s="47">
        <f t="shared" ref="H42" si="95">+IFERROR(H41/G41-1,"nm")</f>
        <v>-0.5</v>
      </c>
      <c r="I42" s="47">
        <f>+IFERROR(I41/H41-1,"nm")</f>
        <v>0.48979591836734704</v>
      </c>
      <c r="J42" s="47"/>
      <c r="K42" s="85">
        <f t="shared" si="33"/>
        <v>0.48979591836734704</v>
      </c>
      <c r="L42" s="85">
        <f t="shared" si="34"/>
        <v>0.48979591836734704</v>
      </c>
      <c r="M42" s="85">
        <f t="shared" si="34"/>
        <v>0.48979591836734704</v>
      </c>
      <c r="N42" s="85">
        <f t="shared" si="34"/>
        <v>0.48979591836734704</v>
      </c>
      <c r="O42" s="85">
        <f t="shared" si="34"/>
        <v>0.48979591836734704</v>
      </c>
    </row>
    <row r="43" spans="1:16" x14ac:dyDescent="0.2">
      <c r="A43" s="46" t="s">
        <v>134</v>
      </c>
      <c r="B43" s="47">
        <f t="shared" ref="B43:H43" si="96">+IFERROR(B41/B$18,"nm")</f>
        <v>1.5138282387190683E-2</v>
      </c>
      <c r="C43" s="47">
        <f t="shared" si="96"/>
        <v>1.6391221891086428E-2</v>
      </c>
      <c r="D43" s="47">
        <f t="shared" si="96"/>
        <v>1.4655625657202945E-2</v>
      </c>
      <c r="E43" s="47">
        <f t="shared" si="96"/>
        <v>1.3194210703466847E-2</v>
      </c>
      <c r="F43" s="47">
        <f t="shared" si="96"/>
        <v>7.3575650861526856E-3</v>
      </c>
      <c r="G43" s="47">
        <f t="shared" si="96"/>
        <v>1.3532173432753383E-2</v>
      </c>
      <c r="H43" s="47">
        <f t="shared" si="96"/>
        <v>5.7046393852960009E-3</v>
      </c>
      <c r="I43" s="47">
        <f>+IFERROR(I41/I$18,"nm")</f>
        <v>7.9551027080041418E-3</v>
      </c>
      <c r="J43" s="47"/>
      <c r="K43" s="85">
        <f t="shared" si="33"/>
        <v>7.9551027080041418E-3</v>
      </c>
      <c r="L43" s="85">
        <f t="shared" si="34"/>
        <v>7.9551027080041418E-3</v>
      </c>
      <c r="M43" s="85">
        <f t="shared" ref="M43:O106" si="97">L43</f>
        <v>7.9551027080041418E-3</v>
      </c>
      <c r="N43" s="85">
        <f t="shared" si="97"/>
        <v>7.9551027080041418E-3</v>
      </c>
      <c r="O43" s="85">
        <f t="shared" si="97"/>
        <v>7.9551027080041418E-3</v>
      </c>
    </row>
    <row r="44" spans="1:16" x14ac:dyDescent="0.2">
      <c r="A44" s="43" t="str">
        <f>+Historicals!A111</f>
        <v>Europe, Middle East &amp; Africa</v>
      </c>
      <c r="B44" s="43"/>
      <c r="C44" s="43"/>
      <c r="D44" s="43"/>
      <c r="E44" s="43"/>
      <c r="F44" s="43"/>
      <c r="G44" s="43"/>
      <c r="H44" s="43"/>
      <c r="I44" s="43"/>
      <c r="J44" s="43"/>
      <c r="K44" s="87"/>
      <c r="L44" s="87"/>
      <c r="M44" s="87"/>
      <c r="N44" s="87"/>
      <c r="O44" s="87"/>
    </row>
    <row r="45" spans="1:16" x14ac:dyDescent="0.2">
      <c r="A45" s="9" t="s">
        <v>137</v>
      </c>
      <c r="B45" s="48">
        <f>Historicals!B111</f>
        <v>7126</v>
      </c>
      <c r="C45" s="48">
        <f>Historicals!C111</f>
        <v>7315</v>
      </c>
      <c r="D45" s="48">
        <f>Historicals!D111</f>
        <v>7970</v>
      </c>
      <c r="E45" s="48">
        <f>Historicals!E111</f>
        <v>9242</v>
      </c>
      <c r="F45" s="48">
        <f>Historicals!F111</f>
        <v>9812</v>
      </c>
      <c r="G45" s="48">
        <f>Historicals!G111</f>
        <v>9347</v>
      </c>
      <c r="H45" s="48">
        <f>Historicals!H111</f>
        <v>11456</v>
      </c>
      <c r="I45" s="48">
        <f>Historicals!I111</f>
        <v>12479</v>
      </c>
      <c r="K45" s="85"/>
      <c r="L45" s="85"/>
      <c r="M45" s="85"/>
      <c r="N45" s="85"/>
      <c r="O45" s="85"/>
    </row>
    <row r="46" spans="1:16" x14ac:dyDescent="0.2">
      <c r="A46" s="44" t="s">
        <v>130</v>
      </c>
      <c r="B46" s="47" t="str">
        <f>+IFERROR(B45/A45-1,"nm")</f>
        <v>nm</v>
      </c>
      <c r="C46" s="74">
        <f>(C45-B45)/B45</f>
        <v>2.6522593320235755E-2</v>
      </c>
      <c r="D46" s="74">
        <f t="shared" ref="D46:I46" si="98">(D45-C45)/C45</f>
        <v>8.9542036910457964E-2</v>
      </c>
      <c r="E46" s="74">
        <f t="shared" si="98"/>
        <v>0.15959849435382686</v>
      </c>
      <c r="F46" s="74">
        <f t="shared" si="98"/>
        <v>6.1674962129409219E-2</v>
      </c>
      <c r="G46" s="74">
        <f t="shared" si="98"/>
        <v>-4.7390949857317573E-2</v>
      </c>
      <c r="H46" s="74">
        <f t="shared" si="98"/>
        <v>0.22563389322777361</v>
      </c>
      <c r="I46" s="74">
        <f t="shared" si="98"/>
        <v>8.9298184357541902E-2</v>
      </c>
      <c r="K46" s="85">
        <f t="shared" si="33"/>
        <v>8.9298184357541902E-2</v>
      </c>
      <c r="L46" s="85">
        <f t="shared" ref="L46:O109" si="99">K46</f>
        <v>8.9298184357541902E-2</v>
      </c>
      <c r="M46" s="85">
        <f t="shared" si="99"/>
        <v>8.9298184357541902E-2</v>
      </c>
      <c r="N46" s="85">
        <f t="shared" si="99"/>
        <v>8.9298184357541902E-2</v>
      </c>
      <c r="O46" s="85">
        <f t="shared" si="99"/>
        <v>8.9298184357541902E-2</v>
      </c>
    </row>
    <row r="47" spans="1:16" x14ac:dyDescent="0.2">
      <c r="A47" s="45" t="s">
        <v>114</v>
      </c>
      <c r="B47">
        <f>Historicals!B112</f>
        <v>4703</v>
      </c>
      <c r="C47">
        <f>Historicals!C112</f>
        <v>4867</v>
      </c>
      <c r="D47">
        <f>Historicals!D112</f>
        <v>5192</v>
      </c>
      <c r="E47">
        <f>Historicals!E112</f>
        <v>5875</v>
      </c>
      <c r="F47">
        <f>Historicals!F112</f>
        <v>6293</v>
      </c>
      <c r="G47">
        <f>Historicals!G112</f>
        <v>5892</v>
      </c>
      <c r="H47">
        <f>Historicals!H112</f>
        <v>6970</v>
      </c>
      <c r="I47">
        <f>Historicals!I112</f>
        <v>7388</v>
      </c>
      <c r="K47" s="85"/>
      <c r="L47" s="85"/>
      <c r="M47" s="85"/>
      <c r="N47" s="85"/>
      <c r="O47" s="85"/>
    </row>
    <row r="48" spans="1:16" x14ac:dyDescent="0.2">
      <c r="A48" s="44" t="s">
        <v>130</v>
      </c>
      <c r="B48" s="47" t="str">
        <f>+IFERROR(B47/A47-1,"nm")</f>
        <v>nm</v>
      </c>
      <c r="C48" s="47">
        <f>+IFERROR(C47/B47-1,"nm")</f>
        <v>3.4871358707208255E-2</v>
      </c>
      <c r="D48" s="47">
        <f t="shared" ref="D48" si="100">+IFERROR(D47/C47-1,"nm")</f>
        <v>6.6776248202177868E-2</v>
      </c>
      <c r="E48" s="47">
        <f t="shared" ref="E48" si="101">+IFERROR(E47/D47-1,"nm")</f>
        <v>0.1315485362095532</v>
      </c>
      <c r="F48" s="47">
        <f t="shared" ref="F48" si="102">+IFERROR(F47/E47-1,"nm")</f>
        <v>7.1148936170212673E-2</v>
      </c>
      <c r="G48" s="47">
        <f t="shared" ref="G48" si="103">+IFERROR(G47/F47-1,"nm")</f>
        <v>-6.3721595423486432E-2</v>
      </c>
      <c r="H48" s="47">
        <f t="shared" ref="H48" si="104">+IFERROR(H47/G47-1,"nm")</f>
        <v>0.18295994568907004</v>
      </c>
      <c r="I48" s="47">
        <f>+IFERROR(I47/H47-1,"nm")</f>
        <v>5.9971305595408975E-2</v>
      </c>
      <c r="K48" s="85">
        <f t="shared" si="33"/>
        <v>5.9971305595408975E-2</v>
      </c>
      <c r="L48" s="85">
        <f t="shared" ref="L48:O111" si="105">K48</f>
        <v>5.9971305595408975E-2</v>
      </c>
      <c r="M48" s="85">
        <f t="shared" si="105"/>
        <v>5.9971305595408975E-2</v>
      </c>
      <c r="N48" s="85">
        <f t="shared" si="105"/>
        <v>5.9971305595408975E-2</v>
      </c>
      <c r="O48" s="85">
        <f t="shared" si="105"/>
        <v>5.9971305595408975E-2</v>
      </c>
    </row>
    <row r="49" spans="1:15" x14ac:dyDescent="0.2">
      <c r="A49" s="44" t="s">
        <v>138</v>
      </c>
      <c r="B49" s="47">
        <f>Historicals!B184</f>
        <v>0.158</v>
      </c>
      <c r="C49" s="47">
        <f>Historicals!C184</f>
        <v>3.5000000000000003E-2</v>
      </c>
      <c r="D49" s="47">
        <f>Historicals!D184</f>
        <v>6.7000000000000004E-2</v>
      </c>
      <c r="E49" s="47">
        <f>Historicals!E184</f>
        <v>0.13200000000000001</v>
      </c>
      <c r="F49" s="47">
        <f>Historicals!F184</f>
        <v>7.0999999999999994E-2</v>
      </c>
      <c r="G49" s="47">
        <f>Historicals!G184</f>
        <v>-6.4000000000000001E-2</v>
      </c>
      <c r="H49" s="47">
        <f>Historicals!H184</f>
        <v>0.183</v>
      </c>
      <c r="I49" s="47">
        <f>Historicals!I184</f>
        <v>0.09</v>
      </c>
      <c r="K49" s="85">
        <f t="shared" si="33"/>
        <v>0.09</v>
      </c>
      <c r="L49" s="85">
        <f t="shared" ref="L49:O112" si="106">K49</f>
        <v>0.09</v>
      </c>
      <c r="M49" s="85">
        <f t="shared" si="106"/>
        <v>0.09</v>
      </c>
      <c r="N49" s="85">
        <f t="shared" si="106"/>
        <v>0.09</v>
      </c>
      <c r="O49" s="85">
        <f t="shared" si="106"/>
        <v>0.09</v>
      </c>
    </row>
    <row r="50" spans="1:15" x14ac:dyDescent="0.2">
      <c r="A50" s="44" t="s">
        <v>139</v>
      </c>
      <c r="B50" s="47" t="str">
        <f t="shared" ref="B50:I50" si="107">+IFERROR(B48-B49,"nm")</f>
        <v>nm</v>
      </c>
      <c r="C50" s="47">
        <f t="shared" si="107"/>
        <v>-1.2864129279174796E-4</v>
      </c>
      <c r="D50" s="47">
        <f t="shared" si="107"/>
        <v>-2.2375179782213594E-4</v>
      </c>
      <c r="E50" s="47">
        <f t="shared" si="107"/>
        <v>-4.514637904468044E-4</v>
      </c>
      <c r="F50" s="47">
        <f t="shared" si="107"/>
        <v>1.4893617021267958E-4</v>
      </c>
      <c r="G50" s="47">
        <f t="shared" si="107"/>
        <v>2.7840457651356898E-4</v>
      </c>
      <c r="H50" s="47">
        <f t="shared" si="107"/>
        <v>-4.0054310929960035E-5</v>
      </c>
      <c r="I50" s="47">
        <f t="shared" si="107"/>
        <v>-3.0028694404591022E-2</v>
      </c>
      <c r="K50" s="85">
        <f t="shared" si="33"/>
        <v>-3.0028694404591022E-2</v>
      </c>
      <c r="L50" s="85">
        <f t="shared" ref="L50:O113" si="108">K50</f>
        <v>-3.0028694404591022E-2</v>
      </c>
      <c r="M50" s="85">
        <f t="shared" si="108"/>
        <v>-3.0028694404591022E-2</v>
      </c>
      <c r="N50" s="85">
        <f t="shared" si="108"/>
        <v>-3.0028694404591022E-2</v>
      </c>
      <c r="O50" s="85">
        <f t="shared" si="108"/>
        <v>-3.0028694404591022E-2</v>
      </c>
    </row>
    <row r="51" spans="1:15" x14ac:dyDescent="0.2">
      <c r="A51" s="45" t="s">
        <v>115</v>
      </c>
      <c r="B51">
        <f>Historicals!B113</f>
        <v>2051</v>
      </c>
      <c r="C51">
        <f>Historicals!C113</f>
        <v>2091</v>
      </c>
      <c r="D51">
        <f>Historicals!D113</f>
        <v>2395</v>
      </c>
      <c r="E51">
        <f>Historicals!E113</f>
        <v>2940</v>
      </c>
      <c r="F51">
        <f>Historicals!F113</f>
        <v>3087</v>
      </c>
      <c r="G51">
        <f>Historicals!G113</f>
        <v>3053</v>
      </c>
      <c r="H51">
        <f>Historicals!H113</f>
        <v>3996</v>
      </c>
      <c r="I51">
        <f>Historicals!I113</f>
        <v>4527</v>
      </c>
      <c r="K51" s="85"/>
      <c r="L51" s="85"/>
      <c r="M51" s="85"/>
      <c r="N51" s="85"/>
      <c r="O51" s="85"/>
    </row>
    <row r="52" spans="1:15" x14ac:dyDescent="0.2">
      <c r="A52" s="44" t="s">
        <v>130</v>
      </c>
      <c r="B52" s="47" t="str">
        <f>+IFERROR(B51/A51-1,"nm")</f>
        <v>nm</v>
      </c>
      <c r="C52" s="74">
        <f>(C51-B51)/B51</f>
        <v>1.9502681618722574E-2</v>
      </c>
      <c r="D52" s="74">
        <f t="shared" ref="D52:I52" si="109">(D51-C51)/C51</f>
        <v>0.14538498326159732</v>
      </c>
      <c r="E52" s="74">
        <f t="shared" si="109"/>
        <v>0.22755741127348644</v>
      </c>
      <c r="F52" s="74">
        <f t="shared" si="109"/>
        <v>0.05</v>
      </c>
      <c r="G52" s="74">
        <f t="shared" si="109"/>
        <v>-1.101392938127632E-2</v>
      </c>
      <c r="H52" s="74">
        <f t="shared" si="109"/>
        <v>0.30887651490337376</v>
      </c>
      <c r="I52" s="74">
        <f t="shared" si="109"/>
        <v>0.13288288288288289</v>
      </c>
      <c r="K52" s="85">
        <f t="shared" si="33"/>
        <v>0.13288288288288289</v>
      </c>
      <c r="L52" s="85">
        <f t="shared" ref="L52:O115" si="110">K52</f>
        <v>0.13288288288288289</v>
      </c>
      <c r="M52" s="85">
        <f t="shared" si="110"/>
        <v>0.13288288288288289</v>
      </c>
      <c r="N52" s="85">
        <f t="shared" si="110"/>
        <v>0.13288288288288289</v>
      </c>
      <c r="O52" s="85">
        <f t="shared" si="110"/>
        <v>0.13288288288288289</v>
      </c>
    </row>
    <row r="53" spans="1:15" x14ac:dyDescent="0.2">
      <c r="A53" s="44" t="s">
        <v>138</v>
      </c>
      <c r="B53" s="47">
        <f>Historicals!B185</f>
        <v>4.7E-2</v>
      </c>
      <c r="C53" s="47">
        <f>Historicals!C185</f>
        <v>0.02</v>
      </c>
      <c r="D53" s="47">
        <f>Historicals!D185</f>
        <v>0.14499999999999999</v>
      </c>
      <c r="E53" s="47">
        <f>Historicals!E185</f>
        <v>0.22800000000000001</v>
      </c>
      <c r="F53" s="47">
        <f>Historicals!F185</f>
        <v>0.05</v>
      </c>
      <c r="G53" s="47">
        <f>Historicals!G185</f>
        <v>-1.0999999999999999E-2</v>
      </c>
      <c r="H53" s="47">
        <f>Historicals!H185</f>
        <v>0.309</v>
      </c>
      <c r="I53" s="47">
        <f>Historicals!I185</f>
        <v>0.16</v>
      </c>
      <c r="K53" s="85">
        <f t="shared" si="33"/>
        <v>0.16</v>
      </c>
      <c r="L53" s="85">
        <f t="shared" ref="L53:O116" si="111">K53</f>
        <v>0.16</v>
      </c>
      <c r="M53" s="85">
        <f t="shared" si="111"/>
        <v>0.16</v>
      </c>
      <c r="N53" s="85">
        <f t="shared" si="111"/>
        <v>0.16</v>
      </c>
      <c r="O53" s="85">
        <f t="shared" si="111"/>
        <v>0.16</v>
      </c>
    </row>
    <row r="54" spans="1:15" x14ac:dyDescent="0.2">
      <c r="A54" s="44" t="s">
        <v>139</v>
      </c>
      <c r="B54" s="47" t="str">
        <f t="shared" ref="B54:I54" si="112">+IFERROR(B52-B53,"nm")</f>
        <v>nm</v>
      </c>
      <c r="C54" s="47">
        <f t="shared" si="112"/>
        <v>-4.9731838127742636E-4</v>
      </c>
      <c r="D54" s="47">
        <f t="shared" si="112"/>
        <v>3.8498326159733254E-4</v>
      </c>
      <c r="E54" s="47">
        <f t="shared" si="112"/>
        <v>-4.4258872651356529E-4</v>
      </c>
      <c r="F54" s="47">
        <f t="shared" si="112"/>
        <v>0</v>
      </c>
      <c r="G54" s="47">
        <f t="shared" si="112"/>
        <v>-1.392938127632061E-5</v>
      </c>
      <c r="H54" s="47">
        <f t="shared" si="112"/>
        <v>-1.234850966262413E-4</v>
      </c>
      <c r="I54" s="47">
        <f t="shared" si="112"/>
        <v>-2.7117117117117118E-2</v>
      </c>
      <c r="K54" s="85">
        <f t="shared" si="33"/>
        <v>-2.7117117117117118E-2</v>
      </c>
      <c r="L54" s="85">
        <f t="shared" ref="L54:O117" si="113">K54</f>
        <v>-2.7117117117117118E-2</v>
      </c>
      <c r="M54" s="85">
        <f t="shared" si="113"/>
        <v>-2.7117117117117118E-2</v>
      </c>
      <c r="N54" s="85">
        <f t="shared" si="113"/>
        <v>-2.7117117117117118E-2</v>
      </c>
      <c r="O54" s="85">
        <f t="shared" si="113"/>
        <v>-2.7117117117117118E-2</v>
      </c>
    </row>
    <row r="55" spans="1:15" x14ac:dyDescent="0.2">
      <c r="A55" s="45" t="s">
        <v>116</v>
      </c>
      <c r="B55">
        <f>Historicals!B114</f>
        <v>372</v>
      </c>
      <c r="C55">
        <f>Historicals!C114</f>
        <v>357</v>
      </c>
      <c r="D55">
        <f>Historicals!D114</f>
        <v>383</v>
      </c>
      <c r="E55">
        <f>Historicals!E114</f>
        <v>427</v>
      </c>
      <c r="F55">
        <f>Historicals!F114</f>
        <v>432</v>
      </c>
      <c r="G55">
        <f>Historicals!G114</f>
        <v>402</v>
      </c>
      <c r="H55">
        <f>Historicals!H114</f>
        <v>490</v>
      </c>
      <c r="I55">
        <f>Historicals!I114</f>
        <v>564</v>
      </c>
      <c r="K55" s="85"/>
      <c r="L55" s="85"/>
      <c r="M55" s="85"/>
      <c r="N55" s="85"/>
      <c r="O55" s="85"/>
    </row>
    <row r="56" spans="1:15" x14ac:dyDescent="0.2">
      <c r="A56" s="44" t="s">
        <v>130</v>
      </c>
      <c r="B56" s="47" t="str">
        <f>+IFERROR(B55/A55-1,"nm")</f>
        <v>nm</v>
      </c>
      <c r="C56" s="74">
        <f>(C55-B55)/B55</f>
        <v>-4.0322580645161289E-2</v>
      </c>
      <c r="D56" s="74">
        <f t="shared" ref="D56:H56" si="114">(D55-C55)/C55</f>
        <v>7.2829131652661069E-2</v>
      </c>
      <c r="E56" s="74">
        <f t="shared" si="114"/>
        <v>0.11488250652741515</v>
      </c>
      <c r="F56" s="74">
        <f t="shared" si="114"/>
        <v>1.1709601873536301E-2</v>
      </c>
      <c r="G56" s="74">
        <f t="shared" si="114"/>
        <v>-6.9444444444444448E-2</v>
      </c>
      <c r="H56" s="74">
        <f t="shared" si="114"/>
        <v>0.21890547263681592</v>
      </c>
      <c r="I56" s="74">
        <f>(I55-H55)/H55</f>
        <v>0.15102040816326531</v>
      </c>
      <c r="K56" s="85">
        <f t="shared" si="33"/>
        <v>0.15102040816326531</v>
      </c>
      <c r="L56" s="85">
        <f t="shared" ref="L56:O119" si="115">K56</f>
        <v>0.15102040816326531</v>
      </c>
      <c r="M56" s="85">
        <f t="shared" si="115"/>
        <v>0.15102040816326531</v>
      </c>
      <c r="N56" s="85">
        <f t="shared" si="115"/>
        <v>0.15102040816326531</v>
      </c>
      <c r="O56" s="85">
        <f t="shared" si="115"/>
        <v>0.15102040816326531</v>
      </c>
    </row>
    <row r="57" spans="1:15" x14ac:dyDescent="0.2">
      <c r="A57" s="44" t="s">
        <v>138</v>
      </c>
      <c r="B57" s="30">
        <f>Historicals!B186</f>
        <v>7.8E-2</v>
      </c>
      <c r="C57" s="30">
        <f>Historicals!C186</f>
        <v>-0.04</v>
      </c>
      <c r="D57" s="30">
        <f>Historicals!D186</f>
        <v>7.2999999999999995E-2</v>
      </c>
      <c r="E57" s="30">
        <f>Historicals!E186</f>
        <v>0.115</v>
      </c>
      <c r="F57" s="30">
        <f>Historicals!F186</f>
        <v>1.2E-2</v>
      </c>
      <c r="G57" s="30">
        <f>Historicals!G186</f>
        <v>-6.9000000000000006E-2</v>
      </c>
      <c r="H57" s="30">
        <f>Historicals!H186</f>
        <v>0.219</v>
      </c>
      <c r="I57" s="30">
        <f>Historicals!I186</f>
        <v>0.17</v>
      </c>
      <c r="K57" s="85">
        <f t="shared" si="33"/>
        <v>0.17</v>
      </c>
      <c r="L57" s="85">
        <f t="shared" ref="L57:O120" si="116">K57</f>
        <v>0.17</v>
      </c>
      <c r="M57" s="85">
        <f t="shared" si="116"/>
        <v>0.17</v>
      </c>
      <c r="N57" s="85">
        <f t="shared" si="116"/>
        <v>0.17</v>
      </c>
      <c r="O57" s="85">
        <f t="shared" si="116"/>
        <v>0.17</v>
      </c>
    </row>
    <row r="58" spans="1:15" x14ac:dyDescent="0.2">
      <c r="A58" s="44" t="s">
        <v>139</v>
      </c>
      <c r="B58" s="47" t="str">
        <f t="shared" ref="B58:I58" si="117">+IFERROR(B56-B57,"nm")</f>
        <v>nm</v>
      </c>
      <c r="C58" s="47">
        <f t="shared" si="117"/>
        <v>-3.2258064516128837E-4</v>
      </c>
      <c r="D58" s="47">
        <f t="shared" si="117"/>
        <v>-1.7086834733892609E-4</v>
      </c>
      <c r="E58" s="47">
        <f t="shared" si="117"/>
        <v>-1.1749347258485643E-4</v>
      </c>
      <c r="F58" s="47">
        <f t="shared" si="117"/>
        <v>-2.9039812646369963E-4</v>
      </c>
      <c r="G58" s="47">
        <f t="shared" si="117"/>
        <v>-4.4444444444444176E-4</v>
      </c>
      <c r="H58" s="47">
        <f t="shared" si="117"/>
        <v>-9.4527363184077062E-5</v>
      </c>
      <c r="I58" s="47">
        <f t="shared" si="117"/>
        <v>-1.8979591836734699E-2</v>
      </c>
      <c r="K58" s="85">
        <f t="shared" si="33"/>
        <v>-1.8979591836734699E-2</v>
      </c>
      <c r="L58" s="85">
        <f t="shared" ref="L58:O121" si="118">K58</f>
        <v>-1.8979591836734699E-2</v>
      </c>
      <c r="M58" s="85">
        <f t="shared" si="118"/>
        <v>-1.8979591836734699E-2</v>
      </c>
      <c r="N58" s="85">
        <f t="shared" si="118"/>
        <v>-1.8979591836734699E-2</v>
      </c>
      <c r="O58" s="85">
        <f t="shared" si="118"/>
        <v>-1.8979591836734699E-2</v>
      </c>
    </row>
    <row r="59" spans="1:15" x14ac:dyDescent="0.2">
      <c r="A59" s="9" t="s">
        <v>131</v>
      </c>
      <c r="B59" s="48">
        <f>B65+B62</f>
        <v>1362</v>
      </c>
      <c r="C59" s="48">
        <f t="shared" ref="C59:I59" si="119">C65+C62</f>
        <v>1871</v>
      </c>
      <c r="D59" s="48">
        <f t="shared" si="119"/>
        <v>1611</v>
      </c>
      <c r="E59" s="48">
        <f t="shared" si="119"/>
        <v>1703</v>
      </c>
      <c r="F59" s="48">
        <f t="shared" si="119"/>
        <v>2106</v>
      </c>
      <c r="G59" s="48">
        <f t="shared" si="119"/>
        <v>1673</v>
      </c>
      <c r="H59" s="48">
        <f t="shared" si="119"/>
        <v>2571</v>
      </c>
      <c r="I59" s="48">
        <f t="shared" si="119"/>
        <v>3427</v>
      </c>
      <c r="K59" s="85"/>
      <c r="L59" s="85"/>
      <c r="M59" s="85"/>
      <c r="N59" s="85"/>
      <c r="O59" s="85"/>
    </row>
    <row r="60" spans="1:15" x14ac:dyDescent="0.2">
      <c r="A60" s="46" t="s">
        <v>130</v>
      </c>
      <c r="B60" s="47" t="str">
        <f>+IFERROR(B59/A59-1,"nm")</f>
        <v>nm</v>
      </c>
      <c r="C60" s="74">
        <f>(C59-B59)/B59</f>
        <v>0.37371512481644642</v>
      </c>
      <c r="D60" s="74">
        <f t="shared" ref="D60:I60" si="120">(D59-C59)/C59</f>
        <v>-0.13896312132549438</v>
      </c>
      <c r="E60" s="74">
        <f t="shared" si="120"/>
        <v>5.7107386716325266E-2</v>
      </c>
      <c r="F60" s="74">
        <f t="shared" si="120"/>
        <v>0.23664122137404581</v>
      </c>
      <c r="G60" s="74">
        <f t="shared" si="120"/>
        <v>-0.20560303893637227</v>
      </c>
      <c r="H60" s="74">
        <f t="shared" si="120"/>
        <v>0.5367603108188882</v>
      </c>
      <c r="I60" s="74">
        <f t="shared" si="120"/>
        <v>0.33294437961882534</v>
      </c>
      <c r="K60" s="85">
        <f t="shared" si="33"/>
        <v>0.33294437961882534</v>
      </c>
      <c r="L60" s="85">
        <f t="shared" ref="L60:O123" si="121">K60</f>
        <v>0.33294437961882534</v>
      </c>
      <c r="M60" s="85">
        <f t="shared" si="121"/>
        <v>0.33294437961882534</v>
      </c>
      <c r="N60" s="85">
        <f t="shared" si="121"/>
        <v>0.33294437961882534</v>
      </c>
      <c r="O60" s="85">
        <f t="shared" si="121"/>
        <v>0.33294437961882534</v>
      </c>
    </row>
    <row r="61" spans="1:15" x14ac:dyDescent="0.2">
      <c r="A61" s="46" t="s">
        <v>132</v>
      </c>
      <c r="B61" s="74">
        <f>B59/B45</f>
        <v>0.19113106932360371</v>
      </c>
      <c r="C61" s="74">
        <f t="shared" ref="C61:I61" si="122">C59/C45</f>
        <v>0.25577580314422421</v>
      </c>
      <c r="D61" s="74">
        <f t="shared" si="122"/>
        <v>0.20213299874529486</v>
      </c>
      <c r="E61" s="74">
        <f t="shared" si="122"/>
        <v>0.18426747457260334</v>
      </c>
      <c r="F61" s="74">
        <f t="shared" si="122"/>
        <v>0.21463514064410924</v>
      </c>
      <c r="G61" s="74">
        <f t="shared" si="122"/>
        <v>0.17898791055953783</v>
      </c>
      <c r="H61" s="74">
        <f t="shared" si="122"/>
        <v>0.22442388268156424</v>
      </c>
      <c r="I61" s="74">
        <f t="shared" si="122"/>
        <v>0.27462136389133746</v>
      </c>
      <c r="K61" s="85">
        <f t="shared" si="33"/>
        <v>0.27462136389133746</v>
      </c>
      <c r="L61" s="85">
        <f t="shared" ref="L61:O124" si="123">K61</f>
        <v>0.27462136389133746</v>
      </c>
      <c r="M61" s="85">
        <f t="shared" si="123"/>
        <v>0.27462136389133746</v>
      </c>
      <c r="N61" s="85">
        <f t="shared" si="123"/>
        <v>0.27462136389133746</v>
      </c>
      <c r="O61" s="85">
        <f t="shared" si="123"/>
        <v>0.27462136389133746</v>
      </c>
    </row>
    <row r="62" spans="1:15" x14ac:dyDescent="0.2">
      <c r="A62" s="9" t="s">
        <v>133</v>
      </c>
      <c r="B62" s="68">
        <f>Historicals!B168</f>
        <v>87</v>
      </c>
      <c r="C62" s="68">
        <f>Historicals!C168</f>
        <v>84</v>
      </c>
      <c r="D62" s="68">
        <f>Historicals!D168</f>
        <v>104</v>
      </c>
      <c r="E62" s="68">
        <f>Historicals!E168</f>
        <v>116</v>
      </c>
      <c r="F62" s="68">
        <f>Historicals!F168</f>
        <v>111</v>
      </c>
      <c r="G62" s="68">
        <f>Historicals!G168</f>
        <v>132</v>
      </c>
      <c r="H62" s="68">
        <f>Historicals!H168</f>
        <v>136</v>
      </c>
      <c r="I62" s="68">
        <f>Historicals!I168</f>
        <v>134</v>
      </c>
      <c r="K62" s="85"/>
      <c r="L62" s="85"/>
      <c r="M62" s="85"/>
      <c r="N62" s="85"/>
      <c r="O62" s="85"/>
    </row>
    <row r="63" spans="1:15" x14ac:dyDescent="0.2">
      <c r="A63" s="46" t="s">
        <v>130</v>
      </c>
      <c r="B63" s="47" t="str">
        <f>+IFERROR(B62/A62-1,"nm")</f>
        <v>nm</v>
      </c>
      <c r="C63" s="74">
        <f>(C62-B62)/B62</f>
        <v>-3.4482758620689655E-2</v>
      </c>
      <c r="D63" s="74">
        <f t="shared" ref="D63:I63" si="124">(D62-C62)/C62</f>
        <v>0.23809523809523808</v>
      </c>
      <c r="E63" s="74">
        <f t="shared" si="124"/>
        <v>0.11538461538461539</v>
      </c>
      <c r="F63" s="74">
        <f t="shared" si="124"/>
        <v>-4.3103448275862072E-2</v>
      </c>
      <c r="G63" s="74">
        <f t="shared" si="124"/>
        <v>0.1891891891891892</v>
      </c>
      <c r="H63" s="74">
        <f t="shared" si="124"/>
        <v>3.0303030303030304E-2</v>
      </c>
      <c r="I63" s="74">
        <f t="shared" si="124"/>
        <v>-1.4705882352941176E-2</v>
      </c>
      <c r="K63" s="85">
        <f t="shared" si="33"/>
        <v>-1.4705882352941176E-2</v>
      </c>
      <c r="L63" s="85">
        <f t="shared" ref="L63:O126" si="125">K63</f>
        <v>-1.4705882352941176E-2</v>
      </c>
      <c r="M63" s="85">
        <f t="shared" si="125"/>
        <v>-1.4705882352941176E-2</v>
      </c>
      <c r="N63" s="85">
        <f t="shared" si="125"/>
        <v>-1.4705882352941176E-2</v>
      </c>
      <c r="O63" s="85">
        <f t="shared" si="125"/>
        <v>-1.4705882352941176E-2</v>
      </c>
    </row>
    <row r="64" spans="1:15" x14ac:dyDescent="0.2">
      <c r="A64" s="46" t="s">
        <v>134</v>
      </c>
      <c r="B64" s="74">
        <f>B62/B45</f>
        <v>1.2208812798203761E-2</v>
      </c>
      <c r="C64" s="74">
        <f t="shared" ref="C64:I64" si="126">C62/C45</f>
        <v>1.1483253588516746E-2</v>
      </c>
      <c r="D64" s="74">
        <f t="shared" si="126"/>
        <v>1.3048933500627352E-2</v>
      </c>
      <c r="E64" s="74">
        <f t="shared" si="126"/>
        <v>1.2551395801774508E-2</v>
      </c>
      <c r="F64" s="74">
        <f t="shared" si="126"/>
        <v>1.1312678353037097E-2</v>
      </c>
      <c r="G64" s="74">
        <f t="shared" si="126"/>
        <v>1.4122178239007167E-2</v>
      </c>
      <c r="H64" s="74">
        <f t="shared" si="126"/>
        <v>1.1871508379888268E-2</v>
      </c>
      <c r="I64" s="74">
        <f t="shared" si="126"/>
        <v>1.0738039907043834E-2</v>
      </c>
      <c r="K64" s="85">
        <f t="shared" si="33"/>
        <v>1.0738039907043834E-2</v>
      </c>
      <c r="L64" s="85">
        <f t="shared" ref="L64:O127" si="127">K64</f>
        <v>1.0738039907043834E-2</v>
      </c>
      <c r="M64" s="85">
        <f t="shared" si="127"/>
        <v>1.0738039907043834E-2</v>
      </c>
      <c r="N64" s="85">
        <f t="shared" si="127"/>
        <v>1.0738039907043834E-2</v>
      </c>
      <c r="O64" s="85">
        <f t="shared" si="127"/>
        <v>1.0738039907043834E-2</v>
      </c>
    </row>
    <row r="65" spans="1:15" x14ac:dyDescent="0.2">
      <c r="A65" s="9" t="s">
        <v>135</v>
      </c>
      <c r="B65" s="68">
        <f>Historicals!B135</f>
        <v>1275</v>
      </c>
      <c r="C65" s="68">
        <f>Historicals!C135</f>
        <v>1787</v>
      </c>
      <c r="D65" s="68">
        <f>Historicals!D135</f>
        <v>1507</v>
      </c>
      <c r="E65" s="68">
        <f>Historicals!E135</f>
        <v>1587</v>
      </c>
      <c r="F65" s="68">
        <f>Historicals!F135</f>
        <v>1995</v>
      </c>
      <c r="G65" s="68">
        <f>Historicals!G135</f>
        <v>1541</v>
      </c>
      <c r="H65" s="68">
        <f>Historicals!H135</f>
        <v>2435</v>
      </c>
      <c r="I65" s="68">
        <f>Historicals!I135</f>
        <v>3293</v>
      </c>
      <c r="K65" s="85"/>
      <c r="L65" s="85"/>
      <c r="M65" s="85"/>
      <c r="N65" s="85"/>
      <c r="O65" s="85"/>
    </row>
    <row r="66" spans="1:15" x14ac:dyDescent="0.2">
      <c r="A66" s="46" t="s">
        <v>130</v>
      </c>
      <c r="B66" s="47" t="str">
        <f>+IFERROR(B65/A65-1,"nm")</f>
        <v>nm</v>
      </c>
      <c r="C66" s="74">
        <f>(C65-B65)/B65</f>
        <v>0.40156862745098038</v>
      </c>
      <c r="D66" s="74">
        <f t="shared" ref="D66:I66" si="128">(D65-C65)/C65</f>
        <v>-0.15668718522663683</v>
      </c>
      <c r="E66" s="74">
        <f t="shared" si="128"/>
        <v>5.3085600530856009E-2</v>
      </c>
      <c r="F66" s="74">
        <f t="shared" si="128"/>
        <v>0.25708884688090738</v>
      </c>
      <c r="G66" s="74">
        <f t="shared" si="128"/>
        <v>-0.22756892230576442</v>
      </c>
      <c r="H66" s="74">
        <f t="shared" si="128"/>
        <v>0.58014276443867618</v>
      </c>
      <c r="I66" s="74">
        <f t="shared" si="128"/>
        <v>0.35236139630390145</v>
      </c>
      <c r="K66" s="85">
        <f t="shared" si="33"/>
        <v>0.35236139630390145</v>
      </c>
      <c r="L66" s="85">
        <f t="shared" ref="L66:O129" si="129">K66</f>
        <v>0.35236139630390145</v>
      </c>
      <c r="M66" s="85">
        <f t="shared" si="129"/>
        <v>0.35236139630390145</v>
      </c>
      <c r="N66" s="85">
        <f t="shared" si="129"/>
        <v>0.35236139630390145</v>
      </c>
      <c r="O66" s="85">
        <f t="shared" si="129"/>
        <v>0.35236139630390145</v>
      </c>
    </row>
    <row r="67" spans="1:15" x14ac:dyDescent="0.2">
      <c r="A67" s="46" t="s">
        <v>132</v>
      </c>
      <c r="B67" s="75">
        <f>B65/B45</f>
        <v>0.17892225652539995</v>
      </c>
      <c r="C67" s="75">
        <f t="shared" ref="C67:I67" si="130">C65/C45</f>
        <v>0.24429254955570745</v>
      </c>
      <c r="D67" s="75">
        <f t="shared" si="130"/>
        <v>0.1890840652446675</v>
      </c>
      <c r="E67" s="75">
        <f t="shared" si="130"/>
        <v>0.17171607877082881</v>
      </c>
      <c r="F67" s="75">
        <f t="shared" si="130"/>
        <v>0.20332246229107215</v>
      </c>
      <c r="G67" s="75">
        <f t="shared" si="130"/>
        <v>0.16486573232053064</v>
      </c>
      <c r="H67" s="75">
        <f t="shared" si="130"/>
        <v>0.21255237430167598</v>
      </c>
      <c r="I67" s="75">
        <f t="shared" si="130"/>
        <v>0.26388332398429359</v>
      </c>
      <c r="K67" s="85">
        <f t="shared" si="33"/>
        <v>0.26388332398429359</v>
      </c>
      <c r="L67" s="85">
        <f t="shared" ref="L67:O130" si="131">K67</f>
        <v>0.26388332398429359</v>
      </c>
      <c r="M67" s="85">
        <f t="shared" si="131"/>
        <v>0.26388332398429359</v>
      </c>
      <c r="N67" s="85">
        <f t="shared" si="131"/>
        <v>0.26388332398429359</v>
      </c>
      <c r="O67" s="85">
        <f t="shared" si="131"/>
        <v>0.26388332398429359</v>
      </c>
    </row>
    <row r="68" spans="1:15" x14ac:dyDescent="0.2">
      <c r="A68" s="9" t="s">
        <v>136</v>
      </c>
      <c r="B68" s="68">
        <f>Historicals!B157</f>
        <v>236</v>
      </c>
      <c r="C68" s="68">
        <f>Historicals!C157</f>
        <v>232</v>
      </c>
      <c r="D68" s="68">
        <f>Historicals!D157</f>
        <v>172</v>
      </c>
      <c r="E68" s="68">
        <f>Historicals!E157</f>
        <v>240</v>
      </c>
      <c r="F68" s="68">
        <f>Historicals!F157</f>
        <v>233</v>
      </c>
      <c r="G68" s="68">
        <f>Historicals!G157</f>
        <v>240</v>
      </c>
      <c r="H68" s="68">
        <f>Historicals!H157</f>
        <v>153</v>
      </c>
      <c r="I68" s="68">
        <f>Historicals!I157</f>
        <v>197</v>
      </c>
      <c r="J68" s="71"/>
      <c r="K68" s="85"/>
      <c r="L68" s="85"/>
      <c r="M68" s="85"/>
      <c r="N68" s="85"/>
      <c r="O68" s="85"/>
    </row>
    <row r="69" spans="1:15" x14ac:dyDescent="0.2">
      <c r="A69" s="46" t="s">
        <v>130</v>
      </c>
      <c r="B69" s="47" t="str">
        <f>+IFERROR(B68/A68-1,"nm")</f>
        <v>nm</v>
      </c>
      <c r="C69" s="74">
        <f>(C68-B68)/B68</f>
        <v>-1.6949152542372881E-2</v>
      </c>
      <c r="D69" s="74">
        <f t="shared" ref="D69:I69" si="132">(D68-C68)/C68</f>
        <v>-0.25862068965517243</v>
      </c>
      <c r="E69" s="74">
        <f t="shared" si="132"/>
        <v>0.39534883720930231</v>
      </c>
      <c r="F69" s="74">
        <f t="shared" si="132"/>
        <v>-2.9166666666666667E-2</v>
      </c>
      <c r="G69" s="74">
        <f t="shared" si="132"/>
        <v>3.0042918454935622E-2</v>
      </c>
      <c r="H69" s="74">
        <f t="shared" si="132"/>
        <v>-0.36249999999999999</v>
      </c>
      <c r="I69" s="74">
        <f t="shared" si="132"/>
        <v>0.28758169934640521</v>
      </c>
      <c r="J69" s="71"/>
      <c r="K69" s="85">
        <f t="shared" si="33"/>
        <v>0.28758169934640521</v>
      </c>
      <c r="L69" s="85">
        <f t="shared" ref="L69:O132" si="133">K69</f>
        <v>0.28758169934640521</v>
      </c>
      <c r="M69" s="85">
        <f t="shared" si="133"/>
        <v>0.28758169934640521</v>
      </c>
      <c r="N69" s="85">
        <f t="shared" si="133"/>
        <v>0.28758169934640521</v>
      </c>
      <c r="O69" s="85">
        <f t="shared" si="133"/>
        <v>0.28758169934640521</v>
      </c>
    </row>
    <row r="70" spans="1:15" x14ac:dyDescent="0.2">
      <c r="A70" s="46" t="s">
        <v>134</v>
      </c>
      <c r="B70" s="74">
        <f>B68/B45</f>
        <v>3.3118158854897557E-2</v>
      </c>
      <c r="C70" s="74">
        <f t="shared" ref="C70:I70" si="134">C68/C45</f>
        <v>3.171565276828435E-2</v>
      </c>
      <c r="D70" s="74">
        <f t="shared" si="134"/>
        <v>2.1580928481806774E-2</v>
      </c>
      <c r="E70" s="74">
        <f t="shared" si="134"/>
        <v>2.5968405107119671E-2</v>
      </c>
      <c r="F70" s="74">
        <f t="shared" si="134"/>
        <v>2.3746432939258051E-2</v>
      </c>
      <c r="G70" s="74">
        <f t="shared" si="134"/>
        <v>2.5676687707285761E-2</v>
      </c>
      <c r="H70" s="74">
        <f t="shared" si="134"/>
        <v>1.3355446927374302E-2</v>
      </c>
      <c r="I70" s="74">
        <f t="shared" si="134"/>
        <v>1.5786521355877874E-2</v>
      </c>
      <c r="J70" s="71"/>
      <c r="K70" s="85">
        <f t="shared" si="33"/>
        <v>1.5786521355877874E-2</v>
      </c>
      <c r="L70" s="85">
        <f t="shared" ref="L70:O133" si="135">K70</f>
        <v>1.5786521355877874E-2</v>
      </c>
      <c r="M70" s="85">
        <f t="shared" si="135"/>
        <v>1.5786521355877874E-2</v>
      </c>
      <c r="N70" s="85">
        <f t="shared" si="135"/>
        <v>1.5786521355877874E-2</v>
      </c>
      <c r="O70" s="85">
        <f t="shared" si="135"/>
        <v>1.5786521355877874E-2</v>
      </c>
    </row>
    <row r="71" spans="1:15" x14ac:dyDescent="0.2">
      <c r="A71" s="43" t="str">
        <f>Historicals!A187</f>
        <v>Greater China</v>
      </c>
      <c r="B71" s="70"/>
      <c r="C71" s="70"/>
      <c r="D71" s="70"/>
      <c r="E71" s="70"/>
      <c r="F71" s="70"/>
      <c r="G71" s="70"/>
      <c r="H71" s="70"/>
      <c r="I71" s="70"/>
      <c r="J71" s="70"/>
      <c r="K71" s="88"/>
      <c r="L71" s="88"/>
      <c r="M71" s="88"/>
      <c r="N71" s="88"/>
      <c r="O71" s="88"/>
    </row>
    <row r="72" spans="1:15" x14ac:dyDescent="0.2">
      <c r="A72" s="9" t="s">
        <v>137</v>
      </c>
      <c r="B72" s="76">
        <f>Historicals!B115</f>
        <v>3067</v>
      </c>
      <c r="C72" s="76">
        <f>Historicals!C115</f>
        <v>3785</v>
      </c>
      <c r="D72" s="76">
        <f>Historicals!D115</f>
        <v>4237</v>
      </c>
      <c r="E72" s="76">
        <f>Historicals!E115</f>
        <v>5134</v>
      </c>
      <c r="F72" s="76">
        <f>Historicals!F115</f>
        <v>6208</v>
      </c>
      <c r="G72" s="76">
        <f>Historicals!G115</f>
        <v>6679</v>
      </c>
      <c r="H72" s="76">
        <f>Historicals!H115</f>
        <v>8290</v>
      </c>
      <c r="I72" s="76">
        <f>Historicals!I115</f>
        <v>7547</v>
      </c>
      <c r="J72" s="71"/>
      <c r="K72" s="85"/>
      <c r="L72" s="85"/>
      <c r="M72" s="85"/>
      <c r="N72" s="85"/>
      <c r="O72" s="85"/>
    </row>
    <row r="73" spans="1:15" x14ac:dyDescent="0.2">
      <c r="A73" s="44" t="s">
        <v>130</v>
      </c>
      <c r="B73" s="47" t="str">
        <f>+IFERROR(B72/A72-1,"nm")</f>
        <v>nm</v>
      </c>
      <c r="C73" s="47">
        <f>(C72-B72)/B72</f>
        <v>0.23410498858819692</v>
      </c>
      <c r="D73" s="47">
        <f t="shared" ref="D73:I73" si="136">(D72-C72)/C72</f>
        <v>0.11941875825627477</v>
      </c>
      <c r="E73" s="47">
        <f t="shared" si="136"/>
        <v>0.21170639603493038</v>
      </c>
      <c r="F73" s="47">
        <f t="shared" si="136"/>
        <v>0.20919361121932217</v>
      </c>
      <c r="G73" s="47">
        <f t="shared" si="136"/>
        <v>7.5869845360824736E-2</v>
      </c>
      <c r="H73" s="47">
        <f t="shared" si="136"/>
        <v>0.24120377301991316</v>
      </c>
      <c r="I73" s="47">
        <f t="shared" si="136"/>
        <v>-8.9626055488540413E-2</v>
      </c>
      <c r="J73" s="71"/>
      <c r="K73" s="85">
        <f t="shared" si="33"/>
        <v>-8.9626055488540413E-2</v>
      </c>
      <c r="L73" s="85">
        <f t="shared" ref="L73:O136" si="137">K73</f>
        <v>-8.9626055488540413E-2</v>
      </c>
      <c r="M73" s="85">
        <f t="shared" si="137"/>
        <v>-8.9626055488540413E-2</v>
      </c>
      <c r="N73" s="85">
        <f t="shared" si="137"/>
        <v>-8.9626055488540413E-2</v>
      </c>
      <c r="O73" s="85">
        <f t="shared" si="137"/>
        <v>-8.9626055488540413E-2</v>
      </c>
    </row>
    <row r="74" spans="1:15" x14ac:dyDescent="0.2">
      <c r="A74" s="45" t="s">
        <v>114</v>
      </c>
      <c r="B74" s="80">
        <f>Historicals!B116</f>
        <v>2016</v>
      </c>
      <c r="C74" s="80">
        <f>Historicals!C116</f>
        <v>2599</v>
      </c>
      <c r="D74" s="80">
        <f>Historicals!D116</f>
        <v>2920</v>
      </c>
      <c r="E74" s="80">
        <f>Historicals!E116</f>
        <v>3496</v>
      </c>
      <c r="F74" s="80">
        <f>Historicals!F116</f>
        <v>4262</v>
      </c>
      <c r="G74" s="80">
        <f>Historicals!G116</f>
        <v>4635</v>
      </c>
      <c r="H74" s="80">
        <f>Historicals!H116</f>
        <v>5748</v>
      </c>
      <c r="I74" s="80">
        <f>Historicals!I116</f>
        <v>5416</v>
      </c>
      <c r="J74" s="71"/>
      <c r="K74" s="85"/>
      <c r="L74" s="85"/>
      <c r="M74" s="85"/>
      <c r="N74" s="85"/>
      <c r="O74" s="85"/>
    </row>
    <row r="75" spans="1:15" x14ac:dyDescent="0.2">
      <c r="A75" s="44" t="s">
        <v>130</v>
      </c>
      <c r="B75" s="47" t="str">
        <f>+IFERROR(B74/A74-1,"nm")</f>
        <v>nm</v>
      </c>
      <c r="C75" s="47">
        <f>(C74-B74)/B74</f>
        <v>0.28918650793650796</v>
      </c>
      <c r="D75" s="47">
        <f t="shared" ref="D75:I75" si="138">(D74-C74)/C74</f>
        <v>0.12350904193920739</v>
      </c>
      <c r="E75" s="47">
        <f t="shared" si="138"/>
        <v>0.19726027397260273</v>
      </c>
      <c r="F75" s="47">
        <f t="shared" si="138"/>
        <v>0.21910755148741418</v>
      </c>
      <c r="G75" s="47">
        <f t="shared" si="138"/>
        <v>8.7517597372125763E-2</v>
      </c>
      <c r="H75" s="47">
        <f t="shared" si="138"/>
        <v>0.24012944983818771</v>
      </c>
      <c r="I75" s="47">
        <f t="shared" si="138"/>
        <v>-5.7759220598469031E-2</v>
      </c>
      <c r="J75" s="71"/>
      <c r="K75" s="85">
        <f t="shared" si="33"/>
        <v>-5.7759220598469031E-2</v>
      </c>
      <c r="L75" s="85">
        <f t="shared" ref="L75:O138" si="139">K75</f>
        <v>-5.7759220598469031E-2</v>
      </c>
      <c r="M75" s="85">
        <f t="shared" si="139"/>
        <v>-5.7759220598469031E-2</v>
      </c>
      <c r="N75" s="85">
        <f t="shared" si="139"/>
        <v>-5.7759220598469031E-2</v>
      </c>
      <c r="O75" s="85">
        <f t="shared" si="139"/>
        <v>-5.7759220598469031E-2</v>
      </c>
    </row>
    <row r="76" spans="1:15" x14ac:dyDescent="0.2">
      <c r="A76" s="44" t="s">
        <v>138</v>
      </c>
      <c r="B76" s="81">
        <f>Historicals!B188</f>
        <v>0.26</v>
      </c>
      <c r="C76" s="81">
        <f>Historicals!C188</f>
        <v>0.28899999999999998</v>
      </c>
      <c r="D76" s="81">
        <f>Historicals!D188</f>
        <v>0.124</v>
      </c>
      <c r="E76" s="81">
        <f>Historicals!E188</f>
        <v>0.19700000000000001</v>
      </c>
      <c r="F76" s="81">
        <f>Historicals!F188</f>
        <v>0.219</v>
      </c>
      <c r="G76" s="81">
        <f>Historicals!G188</f>
        <v>8.7999999999999995E-2</v>
      </c>
      <c r="H76" s="81">
        <f>Historicals!H188</f>
        <v>0.24</v>
      </c>
      <c r="I76" s="81">
        <f>Historicals!I188</f>
        <v>-0.1</v>
      </c>
      <c r="J76" s="71"/>
      <c r="K76" s="85">
        <f t="shared" si="33"/>
        <v>-0.1</v>
      </c>
      <c r="L76" s="85">
        <f t="shared" ref="L76:O139" si="140">K76</f>
        <v>-0.1</v>
      </c>
      <c r="M76" s="85">
        <f t="shared" si="140"/>
        <v>-0.1</v>
      </c>
      <c r="N76" s="85">
        <f t="shared" si="140"/>
        <v>-0.1</v>
      </c>
      <c r="O76" s="85">
        <f t="shared" si="140"/>
        <v>-0.1</v>
      </c>
    </row>
    <row r="77" spans="1:15" x14ac:dyDescent="0.2">
      <c r="A77" s="44" t="s">
        <v>139</v>
      </c>
      <c r="B77" s="47" t="str">
        <f t="shared" ref="B77:I77" si="141">+IFERROR(B75-B76,"nm")</f>
        <v>nm</v>
      </c>
      <c r="C77" s="47">
        <f t="shared" si="141"/>
        <v>1.865079365079847E-4</v>
      </c>
      <c r="D77" s="47">
        <f t="shared" si="141"/>
        <v>-4.9095806079260673E-4</v>
      </c>
      <c r="E77" s="47">
        <f t="shared" si="141"/>
        <v>2.6027397260272589E-4</v>
      </c>
      <c r="F77" s="47">
        <f t="shared" si="141"/>
        <v>1.0755148741417586E-4</v>
      </c>
      <c r="G77" s="47">
        <f t="shared" si="141"/>
        <v>-4.824026278742316E-4</v>
      </c>
      <c r="H77" s="47">
        <f t="shared" si="141"/>
        <v>1.2944983818771738E-4</v>
      </c>
      <c r="I77" s="47">
        <f t="shared" si="141"/>
        <v>4.2240779401530974E-2</v>
      </c>
      <c r="J77" s="71"/>
      <c r="K77" s="85">
        <f t="shared" si="33"/>
        <v>4.2240779401530974E-2</v>
      </c>
      <c r="L77" s="85">
        <f t="shared" ref="L77:O140" si="142">K77</f>
        <v>4.2240779401530974E-2</v>
      </c>
      <c r="M77" s="85">
        <f t="shared" si="142"/>
        <v>4.2240779401530974E-2</v>
      </c>
      <c r="N77" s="85">
        <f t="shared" si="142"/>
        <v>4.2240779401530974E-2</v>
      </c>
      <c r="O77" s="85">
        <f t="shared" si="142"/>
        <v>4.2240779401530974E-2</v>
      </c>
    </row>
    <row r="78" spans="1:15" x14ac:dyDescent="0.2">
      <c r="A78" s="45" t="s">
        <v>115</v>
      </c>
      <c r="B78" s="69">
        <f>Historicals!B117</f>
        <v>925</v>
      </c>
      <c r="C78" s="69">
        <f>Historicals!C117</f>
        <v>1055</v>
      </c>
      <c r="D78" s="69">
        <f>Historicals!D117</f>
        <v>1188</v>
      </c>
      <c r="E78" s="69">
        <f>Historicals!E117</f>
        <v>1508</v>
      </c>
      <c r="F78" s="69">
        <f>Historicals!F117</f>
        <v>1808</v>
      </c>
      <c r="G78" s="69">
        <f>Historicals!G117</f>
        <v>1896</v>
      </c>
      <c r="H78" s="69">
        <f>Historicals!H117</f>
        <v>2347</v>
      </c>
      <c r="I78" s="69">
        <f>Historicals!I117</f>
        <v>1938</v>
      </c>
      <c r="J78" s="71"/>
      <c r="K78" s="85"/>
      <c r="L78" s="85"/>
      <c r="M78" s="85"/>
      <c r="N78" s="85"/>
      <c r="O78" s="85"/>
    </row>
    <row r="79" spans="1:15" x14ac:dyDescent="0.2">
      <c r="A79" s="44" t="s">
        <v>130</v>
      </c>
      <c r="B79" s="47" t="str">
        <f>+IFERROR(B78/A78-1,"nm")</f>
        <v>nm</v>
      </c>
      <c r="C79" s="47">
        <f>(C78-B78)/B78</f>
        <v>0.14054054054054055</v>
      </c>
      <c r="D79" s="47">
        <f t="shared" ref="D79:I79" si="143">(D78-C78)/C78</f>
        <v>0.12606635071090047</v>
      </c>
      <c r="E79" s="47">
        <f t="shared" si="143"/>
        <v>0.26936026936026936</v>
      </c>
      <c r="F79" s="47">
        <f t="shared" si="143"/>
        <v>0.19893899204244031</v>
      </c>
      <c r="G79" s="47">
        <f t="shared" si="143"/>
        <v>4.8672566371681415E-2</v>
      </c>
      <c r="H79" s="47">
        <f t="shared" si="143"/>
        <v>0.2378691983122363</v>
      </c>
      <c r="I79" s="47">
        <f t="shared" si="143"/>
        <v>-0.17426501917341286</v>
      </c>
      <c r="J79" s="71"/>
      <c r="K79" s="85">
        <f t="shared" si="33"/>
        <v>-0.17426501917341286</v>
      </c>
      <c r="L79" s="85">
        <f t="shared" ref="L79:O142" si="144">K79</f>
        <v>-0.17426501917341286</v>
      </c>
      <c r="M79" s="85">
        <f t="shared" si="144"/>
        <v>-0.17426501917341286</v>
      </c>
      <c r="N79" s="85">
        <f t="shared" si="144"/>
        <v>-0.17426501917341286</v>
      </c>
      <c r="O79" s="85">
        <f t="shared" si="144"/>
        <v>-0.17426501917341286</v>
      </c>
    </row>
    <row r="80" spans="1:15" x14ac:dyDescent="0.2">
      <c r="A80" s="44" t="s">
        <v>138</v>
      </c>
      <c r="B80" s="47">
        <f>Historicals!B189</f>
        <v>5.6000000000000001E-2</v>
      </c>
      <c r="C80" s="47">
        <f>Historicals!C189</f>
        <v>0.14099999999999999</v>
      </c>
      <c r="D80" s="47">
        <f>Historicals!D189</f>
        <v>0.126</v>
      </c>
      <c r="E80" s="47">
        <f>Historicals!E189</f>
        <v>0.26900000000000002</v>
      </c>
      <c r="F80" s="47">
        <f>Historicals!F189</f>
        <v>0.19900000000000001</v>
      </c>
      <c r="G80" s="47">
        <f>Historicals!G189</f>
        <v>4.9000000000000002E-2</v>
      </c>
      <c r="H80" s="47">
        <f>Historicals!H189</f>
        <v>0.23799999999999999</v>
      </c>
      <c r="I80" s="47">
        <f>Historicals!I189</f>
        <v>-0.21</v>
      </c>
      <c r="J80" s="71"/>
      <c r="K80" s="85">
        <f t="shared" si="33"/>
        <v>-0.21</v>
      </c>
      <c r="L80" s="85">
        <f t="shared" ref="L80:O143" si="145">K80</f>
        <v>-0.21</v>
      </c>
      <c r="M80" s="85">
        <f t="shared" si="145"/>
        <v>-0.21</v>
      </c>
      <c r="N80" s="85">
        <f t="shared" si="145"/>
        <v>-0.21</v>
      </c>
      <c r="O80" s="85">
        <f t="shared" si="145"/>
        <v>-0.21</v>
      </c>
    </row>
    <row r="81" spans="1:15" x14ac:dyDescent="0.2">
      <c r="A81" s="44" t="s">
        <v>139</v>
      </c>
      <c r="B81" s="47" t="str">
        <f t="shared" ref="B81:I81" si="146">+IFERROR(B79-B80,"nm")</f>
        <v>nm</v>
      </c>
      <c r="C81" s="47">
        <f t="shared" si="146"/>
        <v>-4.5945945945943811E-4</v>
      </c>
      <c r="D81" s="47">
        <f t="shared" si="146"/>
        <v>6.6350710900470178E-5</v>
      </c>
      <c r="E81" s="47">
        <f t="shared" si="146"/>
        <v>3.6026936026933853E-4</v>
      </c>
      <c r="F81" s="47">
        <f t="shared" si="146"/>
        <v>-6.100795755970001E-5</v>
      </c>
      <c r="G81" s="47">
        <f t="shared" si="146"/>
        <v>-3.2743362831858663E-4</v>
      </c>
      <c r="H81" s="47">
        <f t="shared" si="146"/>
        <v>-1.3080168776369305E-4</v>
      </c>
      <c r="I81" s="47">
        <f t="shared" si="146"/>
        <v>3.5734980826587132E-2</v>
      </c>
      <c r="J81" s="71"/>
      <c r="K81" s="85">
        <f t="shared" si="33"/>
        <v>3.5734980826587132E-2</v>
      </c>
      <c r="L81" s="85">
        <f t="shared" ref="L81:O144" si="147">K81</f>
        <v>3.5734980826587132E-2</v>
      </c>
      <c r="M81" s="85">
        <f t="shared" si="147"/>
        <v>3.5734980826587132E-2</v>
      </c>
      <c r="N81" s="85">
        <f t="shared" si="147"/>
        <v>3.5734980826587132E-2</v>
      </c>
      <c r="O81" s="85">
        <f t="shared" si="147"/>
        <v>3.5734980826587132E-2</v>
      </c>
    </row>
    <row r="82" spans="1:15" x14ac:dyDescent="0.2">
      <c r="A82" s="45" t="s">
        <v>116</v>
      </c>
      <c r="B82" s="69">
        <f>Historicals!B118</f>
        <v>126</v>
      </c>
      <c r="C82" s="69">
        <f>Historicals!C118</f>
        <v>131</v>
      </c>
      <c r="D82" s="69">
        <f>Historicals!D118</f>
        <v>129</v>
      </c>
      <c r="E82" s="69">
        <f>Historicals!E118</f>
        <v>130</v>
      </c>
      <c r="F82" s="69">
        <f>Historicals!F118</f>
        <v>138</v>
      </c>
      <c r="G82" s="69">
        <f>Historicals!G118</f>
        <v>148</v>
      </c>
      <c r="H82" s="69">
        <f>Historicals!H118</f>
        <v>195</v>
      </c>
      <c r="I82" s="69">
        <f>Historicals!I118</f>
        <v>193</v>
      </c>
      <c r="J82" s="71"/>
      <c r="K82" s="85"/>
      <c r="L82" s="85"/>
      <c r="M82" s="85"/>
      <c r="N82" s="85"/>
      <c r="O82" s="85"/>
    </row>
    <row r="83" spans="1:15" x14ac:dyDescent="0.2">
      <c r="A83" s="44" t="s">
        <v>130</v>
      </c>
      <c r="B83" s="47" t="str">
        <f>+IFERROR(B82/A82-1,"nm")</f>
        <v>nm</v>
      </c>
      <c r="C83" s="47">
        <f>(C82-B82)/B82</f>
        <v>3.968253968253968E-2</v>
      </c>
      <c r="D83" s="47">
        <f t="shared" ref="D83:I83" si="148">(D82-C82)/C82</f>
        <v>-1.5267175572519083E-2</v>
      </c>
      <c r="E83" s="47">
        <f t="shared" si="148"/>
        <v>7.7519379844961239E-3</v>
      </c>
      <c r="F83" s="47">
        <f t="shared" si="148"/>
        <v>6.1538461538461542E-2</v>
      </c>
      <c r="G83" s="47">
        <f t="shared" si="148"/>
        <v>7.2463768115942032E-2</v>
      </c>
      <c r="H83" s="47">
        <f t="shared" si="148"/>
        <v>0.31756756756756754</v>
      </c>
      <c r="I83" s="47">
        <f t="shared" si="148"/>
        <v>-1.0256410256410256E-2</v>
      </c>
      <c r="J83" s="71"/>
      <c r="K83" s="85">
        <f t="shared" si="33"/>
        <v>-1.0256410256410256E-2</v>
      </c>
      <c r="L83" s="85">
        <f t="shared" ref="L83:O146" si="149">K83</f>
        <v>-1.0256410256410256E-2</v>
      </c>
      <c r="M83" s="85">
        <f t="shared" si="149"/>
        <v>-1.0256410256410256E-2</v>
      </c>
      <c r="N83" s="85">
        <f t="shared" si="149"/>
        <v>-1.0256410256410256E-2</v>
      </c>
      <c r="O83" s="85">
        <f t="shared" si="149"/>
        <v>-1.0256410256410256E-2</v>
      </c>
    </row>
    <row r="84" spans="1:15" x14ac:dyDescent="0.2">
      <c r="A84" s="44" t="s">
        <v>138</v>
      </c>
      <c r="B84" s="74">
        <f>Historicals!B190</f>
        <v>0</v>
      </c>
      <c r="C84" s="74">
        <f>Historicals!C190</f>
        <v>0.04</v>
      </c>
      <c r="D84" s="74">
        <f>Historicals!D190</f>
        <v>-1.4999999999999999E-2</v>
      </c>
      <c r="E84" s="74">
        <f>Historicals!E190</f>
        <v>8.0000000000000002E-3</v>
      </c>
      <c r="F84" s="74">
        <f>Historicals!F190</f>
        <v>6.2E-2</v>
      </c>
      <c r="G84" s="74">
        <f>Historicals!G190</f>
        <v>7.1999999999999995E-2</v>
      </c>
      <c r="H84" s="74">
        <f>Historicals!H190</f>
        <v>0.318</v>
      </c>
      <c r="I84" s="74">
        <f>Historicals!I190</f>
        <v>-0.06</v>
      </c>
      <c r="J84" s="71"/>
      <c r="K84" s="85">
        <f t="shared" si="33"/>
        <v>-0.06</v>
      </c>
      <c r="L84" s="85">
        <f t="shared" ref="L84:O147" si="150">K84</f>
        <v>-0.06</v>
      </c>
      <c r="M84" s="85">
        <f t="shared" si="150"/>
        <v>-0.06</v>
      </c>
      <c r="N84" s="85">
        <f t="shared" si="150"/>
        <v>-0.06</v>
      </c>
      <c r="O84" s="85">
        <f t="shared" si="150"/>
        <v>-0.06</v>
      </c>
    </row>
    <row r="85" spans="1:15" x14ac:dyDescent="0.2">
      <c r="A85" s="44" t="s">
        <v>139</v>
      </c>
      <c r="B85" s="47" t="str">
        <f t="shared" ref="B85:I85" si="151">+IFERROR(B83-B84,"nm")</f>
        <v>nm</v>
      </c>
      <c r="C85" s="47">
        <f t="shared" si="151"/>
        <v>-3.174603174603205E-4</v>
      </c>
      <c r="D85" s="47">
        <f t="shared" si="151"/>
        <v>-2.6717557251908393E-4</v>
      </c>
      <c r="E85" s="47">
        <f t="shared" si="151"/>
        <v>-2.4806201550387624E-4</v>
      </c>
      <c r="F85" s="47">
        <f t="shared" si="151"/>
        <v>-4.6153846153845768E-4</v>
      </c>
      <c r="G85" s="47">
        <f t="shared" si="151"/>
        <v>4.6376811594203704E-4</v>
      </c>
      <c r="H85" s="47">
        <f t="shared" si="151"/>
        <v>-4.3243243243246132E-4</v>
      </c>
      <c r="I85" s="47">
        <f t="shared" si="151"/>
        <v>4.9743589743589743E-2</v>
      </c>
      <c r="J85" s="47"/>
      <c r="K85" s="85">
        <f t="shared" si="33"/>
        <v>4.9743589743589743E-2</v>
      </c>
      <c r="L85" s="85">
        <f t="shared" ref="L85:O148" si="152">K85</f>
        <v>4.9743589743589743E-2</v>
      </c>
      <c r="M85" s="85">
        <f t="shared" si="152"/>
        <v>4.9743589743589743E-2</v>
      </c>
      <c r="N85" s="85">
        <f t="shared" si="152"/>
        <v>4.9743589743589743E-2</v>
      </c>
      <c r="O85" s="85">
        <f t="shared" si="152"/>
        <v>4.9743589743589743E-2</v>
      </c>
    </row>
    <row r="86" spans="1:15" x14ac:dyDescent="0.2">
      <c r="A86" s="9" t="s">
        <v>131</v>
      </c>
      <c r="B86" s="79">
        <f>B92+B89</f>
        <v>295</v>
      </c>
      <c r="C86" s="79">
        <f t="shared" ref="C86:I86" si="153">C92+C89</f>
        <v>1420</v>
      </c>
      <c r="D86" s="79">
        <f t="shared" si="153"/>
        <v>1561</v>
      </c>
      <c r="E86" s="79">
        <f t="shared" si="153"/>
        <v>1863</v>
      </c>
      <c r="F86" s="79">
        <f t="shared" si="153"/>
        <v>2426</v>
      </c>
      <c r="G86" s="79">
        <f t="shared" si="153"/>
        <v>2534</v>
      </c>
      <c r="H86" s="79">
        <f t="shared" si="153"/>
        <v>3289</v>
      </c>
      <c r="I86" s="79">
        <f t="shared" si="153"/>
        <v>2406</v>
      </c>
      <c r="J86" s="71"/>
      <c r="K86" s="85"/>
      <c r="L86" s="85"/>
      <c r="M86" s="85"/>
      <c r="N86" s="85"/>
      <c r="O86" s="85"/>
    </row>
    <row r="87" spans="1:15" x14ac:dyDescent="0.2">
      <c r="A87" s="46" t="s">
        <v>130</v>
      </c>
      <c r="B87" s="47" t="str">
        <f>+IFERROR(B86/A86-1,"nm")</f>
        <v>nm</v>
      </c>
      <c r="C87" s="47">
        <f>(C86-B86)/B86</f>
        <v>3.8135593220338984</v>
      </c>
      <c r="D87" s="47">
        <f t="shared" ref="D87:I87" si="154">(D86-C86)/C86</f>
        <v>9.929577464788733E-2</v>
      </c>
      <c r="E87" s="47">
        <f t="shared" si="154"/>
        <v>0.1934657270980141</v>
      </c>
      <c r="F87" s="47">
        <f t="shared" si="154"/>
        <v>0.3022007514761138</v>
      </c>
      <c r="G87" s="47">
        <f t="shared" si="154"/>
        <v>4.4517724649629019E-2</v>
      </c>
      <c r="H87" s="47">
        <f t="shared" si="154"/>
        <v>0.29794790844514601</v>
      </c>
      <c r="I87" s="47">
        <f t="shared" si="154"/>
        <v>-0.26847065977500761</v>
      </c>
      <c r="J87" s="71"/>
      <c r="K87" s="85">
        <f t="shared" ref="K86:K149" si="155">I87</f>
        <v>-0.26847065977500761</v>
      </c>
      <c r="L87" s="85">
        <f t="shared" ref="L87:O150" si="156">K87</f>
        <v>-0.26847065977500761</v>
      </c>
      <c r="M87" s="85">
        <f t="shared" si="156"/>
        <v>-0.26847065977500761</v>
      </c>
      <c r="N87" s="85">
        <f t="shared" si="156"/>
        <v>-0.26847065977500761</v>
      </c>
      <c r="O87" s="85">
        <f t="shared" si="156"/>
        <v>-0.26847065977500761</v>
      </c>
    </row>
    <row r="88" spans="1:15" x14ac:dyDescent="0.2">
      <c r="A88" s="46" t="s">
        <v>132</v>
      </c>
      <c r="B88" s="47">
        <f>B86/B72</f>
        <v>9.6185197261167268E-2</v>
      </c>
      <c r="C88" s="47">
        <f t="shared" ref="C88:I88" si="157">C86/C72</f>
        <v>0.37516512549537651</v>
      </c>
      <c r="D88" s="47">
        <f t="shared" si="157"/>
        <v>0.36842105263157893</v>
      </c>
      <c r="E88" s="47">
        <f t="shared" si="157"/>
        <v>0.36287495130502534</v>
      </c>
      <c r="F88" s="47">
        <f t="shared" si="157"/>
        <v>0.3907860824742268</v>
      </c>
      <c r="G88" s="47">
        <f t="shared" si="157"/>
        <v>0.37939811349004343</v>
      </c>
      <c r="H88" s="47">
        <f t="shared" si="157"/>
        <v>0.39674306393244874</v>
      </c>
      <c r="I88" s="47">
        <f t="shared" si="157"/>
        <v>0.31880217304889358</v>
      </c>
      <c r="J88" s="71"/>
      <c r="K88" s="85">
        <f t="shared" si="155"/>
        <v>0.31880217304889358</v>
      </c>
      <c r="L88" s="85">
        <f t="shared" ref="L88:O151" si="158">K88</f>
        <v>0.31880217304889358</v>
      </c>
      <c r="M88" s="85">
        <f t="shared" si="158"/>
        <v>0.31880217304889358</v>
      </c>
      <c r="N88" s="85">
        <f t="shared" si="158"/>
        <v>0.31880217304889358</v>
      </c>
      <c r="O88" s="85">
        <f t="shared" si="158"/>
        <v>0.31880217304889358</v>
      </c>
    </row>
    <row r="89" spans="1:15" x14ac:dyDescent="0.2">
      <c r="A89" s="9" t="s">
        <v>133</v>
      </c>
      <c r="B89" s="79">
        <f>Historicals!B169</f>
        <v>46</v>
      </c>
      <c r="C89" s="79">
        <f>Historicals!C169</f>
        <v>48</v>
      </c>
      <c r="D89" s="79">
        <f>Historicals!D169</f>
        <v>54</v>
      </c>
      <c r="E89" s="79">
        <f>Historicals!E169</f>
        <v>56</v>
      </c>
      <c r="F89" s="79">
        <f>Historicals!F169</f>
        <v>50</v>
      </c>
      <c r="G89" s="79">
        <f>Historicals!G169</f>
        <v>44</v>
      </c>
      <c r="H89" s="79">
        <f>Historicals!H169</f>
        <v>46</v>
      </c>
      <c r="I89" s="79">
        <f>Historicals!I169</f>
        <v>41</v>
      </c>
      <c r="J89" s="71"/>
      <c r="K89" s="85"/>
      <c r="L89" s="85"/>
      <c r="M89" s="85"/>
      <c r="N89" s="85"/>
      <c r="O89" s="85"/>
    </row>
    <row r="90" spans="1:15" x14ac:dyDescent="0.2">
      <c r="A90" s="46" t="s">
        <v>130</v>
      </c>
      <c r="B90" s="47" t="str">
        <f>+IFERROR(B89/A89-1,"nm")</f>
        <v>nm</v>
      </c>
      <c r="C90" s="47">
        <f>(C89-B89)/B89</f>
        <v>4.3478260869565216E-2</v>
      </c>
      <c r="D90" s="47">
        <f t="shared" ref="D90:I90" si="159">(D89-C89)/C89</f>
        <v>0.125</v>
      </c>
      <c r="E90" s="47">
        <f t="shared" si="159"/>
        <v>3.7037037037037035E-2</v>
      </c>
      <c r="F90" s="47">
        <f t="shared" si="159"/>
        <v>-0.10714285714285714</v>
      </c>
      <c r="G90" s="47">
        <f t="shared" si="159"/>
        <v>-0.12</v>
      </c>
      <c r="H90" s="47">
        <f t="shared" si="159"/>
        <v>4.5454545454545456E-2</v>
      </c>
      <c r="I90" s="47">
        <f t="shared" si="159"/>
        <v>-0.10869565217391304</v>
      </c>
      <c r="J90" s="71"/>
      <c r="K90" s="85">
        <f t="shared" si="155"/>
        <v>-0.10869565217391304</v>
      </c>
      <c r="L90" s="85">
        <f t="shared" ref="L90:O153" si="160">K90</f>
        <v>-0.10869565217391304</v>
      </c>
      <c r="M90" s="85">
        <f t="shared" si="160"/>
        <v>-0.10869565217391304</v>
      </c>
      <c r="N90" s="85">
        <f t="shared" si="160"/>
        <v>-0.10869565217391304</v>
      </c>
      <c r="O90" s="85">
        <f t="shared" si="160"/>
        <v>-0.10869565217391304</v>
      </c>
    </row>
    <row r="91" spans="1:15" x14ac:dyDescent="0.2">
      <c r="A91" s="46" t="s">
        <v>134</v>
      </c>
      <c r="B91" s="47">
        <f>B89/B72</f>
        <v>1.4998369742419302E-2</v>
      </c>
      <c r="C91" s="47">
        <f t="shared" ref="C91:I91" si="161">C89/C72</f>
        <v>1.2681638044914135E-2</v>
      </c>
      <c r="D91" s="47">
        <f t="shared" si="161"/>
        <v>1.2744866650932263E-2</v>
      </c>
      <c r="E91" s="47">
        <f t="shared" si="161"/>
        <v>1.090767432800935E-2</v>
      </c>
      <c r="F91" s="47">
        <f t="shared" si="161"/>
        <v>8.0541237113402053E-3</v>
      </c>
      <c r="G91" s="47">
        <f t="shared" si="161"/>
        <v>6.5878125467884411E-3</v>
      </c>
      <c r="H91" s="47">
        <f t="shared" si="161"/>
        <v>5.5488540410132689E-3</v>
      </c>
      <c r="I91" s="47">
        <f t="shared" si="161"/>
        <v>5.4326222340002651E-3</v>
      </c>
      <c r="J91" s="71"/>
      <c r="K91" s="85">
        <f t="shared" si="155"/>
        <v>5.4326222340002651E-3</v>
      </c>
      <c r="L91" s="85">
        <f t="shared" ref="L91:O154" si="162">K91</f>
        <v>5.4326222340002651E-3</v>
      </c>
      <c r="M91" s="85">
        <f t="shared" si="162"/>
        <v>5.4326222340002651E-3</v>
      </c>
      <c r="N91" s="85">
        <f t="shared" si="162"/>
        <v>5.4326222340002651E-3</v>
      </c>
      <c r="O91" s="85">
        <f t="shared" si="162"/>
        <v>5.4326222340002651E-3</v>
      </c>
    </row>
    <row r="92" spans="1:15" x14ac:dyDescent="0.2">
      <c r="A92" s="9" t="s">
        <v>135</v>
      </c>
      <c r="B92" s="79">
        <f>Historicals!B136</f>
        <v>249</v>
      </c>
      <c r="C92" s="79">
        <f>Historicals!C136</f>
        <v>1372</v>
      </c>
      <c r="D92" s="79">
        <f>Historicals!D136</f>
        <v>1507</v>
      </c>
      <c r="E92" s="79">
        <f>Historicals!E136</f>
        <v>1807</v>
      </c>
      <c r="F92" s="79">
        <f>Historicals!F136</f>
        <v>2376</v>
      </c>
      <c r="G92" s="79">
        <f>Historicals!G136</f>
        <v>2490</v>
      </c>
      <c r="H92" s="79">
        <f>Historicals!H136</f>
        <v>3243</v>
      </c>
      <c r="I92" s="79">
        <f>Historicals!I136</f>
        <v>2365</v>
      </c>
      <c r="J92" s="71"/>
      <c r="K92" s="85"/>
      <c r="L92" s="85"/>
      <c r="M92" s="85"/>
      <c r="N92" s="85"/>
      <c r="O92" s="85"/>
    </row>
    <row r="93" spans="1:15" x14ac:dyDescent="0.2">
      <c r="A93" s="46" t="s">
        <v>130</v>
      </c>
      <c r="B93" s="47" t="str">
        <f>+IFERROR(B92/A92-1,"nm")</f>
        <v>nm</v>
      </c>
      <c r="C93" s="47">
        <f>(C92-B92)/B92</f>
        <v>4.5100401606425704</v>
      </c>
      <c r="D93" s="47">
        <f t="shared" ref="D93:I93" si="163">(D92-C92)/C92</f>
        <v>9.8396501457725952E-2</v>
      </c>
      <c r="E93" s="47">
        <f t="shared" si="163"/>
        <v>0.19907100199071001</v>
      </c>
      <c r="F93" s="47">
        <f t="shared" si="163"/>
        <v>0.31488655229662421</v>
      </c>
      <c r="G93" s="47">
        <f t="shared" si="163"/>
        <v>4.7979797979797977E-2</v>
      </c>
      <c r="H93" s="47">
        <f t="shared" si="163"/>
        <v>0.30240963855421688</v>
      </c>
      <c r="I93" s="47">
        <f t="shared" si="163"/>
        <v>-0.27073697193956214</v>
      </c>
      <c r="J93" s="71"/>
      <c r="K93" s="85">
        <f t="shared" si="155"/>
        <v>-0.27073697193956214</v>
      </c>
      <c r="L93" s="85">
        <f t="shared" ref="L93:O156" si="164">K93</f>
        <v>-0.27073697193956214</v>
      </c>
      <c r="M93" s="85">
        <f t="shared" si="164"/>
        <v>-0.27073697193956214</v>
      </c>
      <c r="N93" s="85">
        <f t="shared" si="164"/>
        <v>-0.27073697193956214</v>
      </c>
      <c r="O93" s="85">
        <f t="shared" si="164"/>
        <v>-0.27073697193956214</v>
      </c>
    </row>
    <row r="94" spans="1:15" x14ac:dyDescent="0.2">
      <c r="A94" s="46" t="s">
        <v>132</v>
      </c>
      <c r="B94" s="47">
        <f>B92/B72</f>
        <v>8.1186827518747964E-2</v>
      </c>
      <c r="C94" s="47">
        <f t="shared" ref="C94:I94" si="165">C92/C72</f>
        <v>0.36248348745046233</v>
      </c>
      <c r="D94" s="47">
        <f t="shared" si="165"/>
        <v>0.35567618598064671</v>
      </c>
      <c r="E94" s="47">
        <f t="shared" si="165"/>
        <v>0.35196727697701596</v>
      </c>
      <c r="F94" s="47">
        <f t="shared" si="165"/>
        <v>0.38273195876288657</v>
      </c>
      <c r="G94" s="47">
        <f t="shared" si="165"/>
        <v>0.37281030094325496</v>
      </c>
      <c r="H94" s="47">
        <f t="shared" si="165"/>
        <v>0.39119420989143544</v>
      </c>
      <c r="I94" s="47">
        <f t="shared" si="165"/>
        <v>0.31336955081489332</v>
      </c>
      <c r="J94" s="71"/>
      <c r="K94" s="85">
        <f t="shared" si="155"/>
        <v>0.31336955081489332</v>
      </c>
      <c r="L94" s="85">
        <f t="shared" ref="L94:O157" si="166">K94</f>
        <v>0.31336955081489332</v>
      </c>
      <c r="M94" s="85">
        <f t="shared" si="166"/>
        <v>0.31336955081489332</v>
      </c>
      <c r="N94" s="85">
        <f t="shared" si="166"/>
        <v>0.31336955081489332</v>
      </c>
      <c r="O94" s="85">
        <f t="shared" si="166"/>
        <v>0.31336955081489332</v>
      </c>
    </row>
    <row r="95" spans="1:15" x14ac:dyDescent="0.2">
      <c r="A95" s="9" t="s">
        <v>136</v>
      </c>
      <c r="B95" s="79">
        <f>Historicals!B158</f>
        <v>69</v>
      </c>
      <c r="C95" s="79">
        <f>Historicals!C158</f>
        <v>44</v>
      </c>
      <c r="D95" s="79">
        <f>Historicals!D158</f>
        <v>51</v>
      </c>
      <c r="E95" s="79">
        <f>Historicals!E158</f>
        <v>76</v>
      </c>
      <c r="F95" s="79">
        <f>Historicals!F158</f>
        <v>49</v>
      </c>
      <c r="G95" s="79">
        <f>Historicals!G158</f>
        <v>76</v>
      </c>
      <c r="H95" s="79">
        <f>Historicals!H158</f>
        <v>94</v>
      </c>
      <c r="I95" s="79">
        <f>Historicals!I158</f>
        <v>78</v>
      </c>
      <c r="J95" s="71"/>
      <c r="K95" s="85"/>
      <c r="L95" s="85"/>
      <c r="M95" s="85"/>
      <c r="N95" s="85"/>
      <c r="O95" s="85"/>
    </row>
    <row r="96" spans="1:15" x14ac:dyDescent="0.2">
      <c r="A96" s="46" t="s">
        <v>130</v>
      </c>
      <c r="B96" s="47" t="str">
        <f>+IFERROR(B95/A95-1,"nm")</f>
        <v>nm</v>
      </c>
      <c r="C96" s="47">
        <f>(C95-B95)/B95</f>
        <v>-0.36231884057971014</v>
      </c>
      <c r="D96" s="47">
        <f t="shared" ref="D96:I96" si="167">(D95-C95)/C95</f>
        <v>0.15909090909090909</v>
      </c>
      <c r="E96" s="47">
        <f t="shared" si="167"/>
        <v>0.49019607843137253</v>
      </c>
      <c r="F96" s="47">
        <f t="shared" si="167"/>
        <v>-0.35526315789473684</v>
      </c>
      <c r="G96" s="47">
        <f t="shared" si="167"/>
        <v>0.55102040816326525</v>
      </c>
      <c r="H96" s="47">
        <f t="shared" si="167"/>
        <v>0.23684210526315788</v>
      </c>
      <c r="I96" s="47">
        <f t="shared" si="167"/>
        <v>-0.1702127659574468</v>
      </c>
      <c r="J96" s="71"/>
      <c r="K96" s="85">
        <f t="shared" si="155"/>
        <v>-0.1702127659574468</v>
      </c>
      <c r="L96" s="85">
        <f t="shared" ref="L96:O159" si="168">K96</f>
        <v>-0.1702127659574468</v>
      </c>
      <c r="M96" s="85">
        <f t="shared" si="168"/>
        <v>-0.1702127659574468</v>
      </c>
      <c r="N96" s="85">
        <f t="shared" si="168"/>
        <v>-0.1702127659574468</v>
      </c>
      <c r="O96" s="85">
        <f t="shared" si="168"/>
        <v>-0.1702127659574468</v>
      </c>
    </row>
    <row r="97" spans="1:15" x14ac:dyDescent="0.2">
      <c r="A97" s="46" t="s">
        <v>134</v>
      </c>
      <c r="B97" s="47">
        <f>B95/B72</f>
        <v>2.2497554613628953E-2</v>
      </c>
      <c r="C97" s="47">
        <f t="shared" ref="C97:I97" si="169">C95/C72</f>
        <v>1.1624834874504624E-2</v>
      </c>
      <c r="D97" s="47">
        <f t="shared" si="169"/>
        <v>1.2036818503658248E-2</v>
      </c>
      <c r="E97" s="47">
        <f t="shared" si="169"/>
        <v>1.4803272302298403E-2</v>
      </c>
      <c r="F97" s="47">
        <f t="shared" si="169"/>
        <v>7.8930412371134018E-3</v>
      </c>
      <c r="G97" s="47">
        <f t="shared" si="169"/>
        <v>1.1378948944452762E-2</v>
      </c>
      <c r="H97" s="47">
        <f t="shared" si="169"/>
        <v>1.1338962605548853E-2</v>
      </c>
      <c r="I97" s="47">
        <f t="shared" si="169"/>
        <v>1.0335232542732211E-2</v>
      </c>
      <c r="J97" s="71"/>
      <c r="K97" s="85">
        <f>I97</f>
        <v>1.0335232542732211E-2</v>
      </c>
      <c r="L97" s="85">
        <f t="shared" ref="L97:O160" si="170">K97</f>
        <v>1.0335232542732211E-2</v>
      </c>
      <c r="M97" s="85">
        <f t="shared" si="170"/>
        <v>1.0335232542732211E-2</v>
      </c>
      <c r="N97" s="85">
        <f t="shared" si="170"/>
        <v>1.0335232542732211E-2</v>
      </c>
      <c r="O97" s="85">
        <f t="shared" si="170"/>
        <v>1.0335232542732211E-2</v>
      </c>
    </row>
    <row r="98" spans="1:15" x14ac:dyDescent="0.2">
      <c r="A98" s="43" t="str">
        <f>Historicals!A191</f>
        <v>Asia Pacific &amp; Latin America</v>
      </c>
      <c r="B98" s="70"/>
      <c r="C98" s="70"/>
      <c r="D98" s="70"/>
      <c r="E98" s="70"/>
      <c r="F98" s="70"/>
      <c r="G98" s="70"/>
      <c r="H98" s="70"/>
      <c r="I98" s="70"/>
      <c r="J98" s="70"/>
      <c r="K98" s="88"/>
      <c r="L98" s="88"/>
      <c r="M98" s="88"/>
      <c r="N98" s="88"/>
      <c r="O98" s="88"/>
    </row>
    <row r="99" spans="1:15" x14ac:dyDescent="0.2">
      <c r="A99" s="9" t="s">
        <v>137</v>
      </c>
      <c r="B99" s="79">
        <f>Historicals!B119</f>
        <v>755</v>
      </c>
      <c r="C99" s="79">
        <f>Historicals!C119</f>
        <v>869</v>
      </c>
      <c r="D99" s="79">
        <f>Historicals!D119</f>
        <v>4737</v>
      </c>
      <c r="E99" s="79">
        <f>Historicals!E119</f>
        <v>5166</v>
      </c>
      <c r="F99" s="79">
        <f>Historicals!F119</f>
        <v>5254</v>
      </c>
      <c r="G99" s="79">
        <f>Historicals!G119</f>
        <v>5028</v>
      </c>
      <c r="H99" s="79">
        <f>Historicals!H119</f>
        <v>5343</v>
      </c>
      <c r="I99" s="79">
        <f>Historicals!I119</f>
        <v>5955</v>
      </c>
      <c r="J99" s="71"/>
      <c r="K99" s="85"/>
      <c r="L99" s="85"/>
      <c r="M99" s="85"/>
      <c r="N99" s="85"/>
      <c r="O99" s="85"/>
    </row>
    <row r="100" spans="1:15" x14ac:dyDescent="0.2">
      <c r="A100" s="44" t="s">
        <v>130</v>
      </c>
      <c r="B100" s="47" t="str">
        <f>+IFERROR(B99/A99-1,"nm")</f>
        <v>nm</v>
      </c>
      <c r="C100" s="47">
        <f>(C99-B99)/B99</f>
        <v>0.15099337748344371</v>
      </c>
      <c r="D100" s="47">
        <f t="shared" ref="D100:I100" si="171">(D99-C99)/C99</f>
        <v>4.4510932105868815</v>
      </c>
      <c r="E100" s="47">
        <f t="shared" si="171"/>
        <v>9.0563647878404055E-2</v>
      </c>
      <c r="F100" s="47">
        <f t="shared" si="171"/>
        <v>1.7034456058846303E-2</v>
      </c>
      <c r="G100" s="47">
        <f t="shared" si="171"/>
        <v>-4.3014845831747243E-2</v>
      </c>
      <c r="H100" s="47">
        <f t="shared" si="171"/>
        <v>6.2649164677804292E-2</v>
      </c>
      <c r="I100" s="47">
        <f t="shared" si="171"/>
        <v>0.11454239191465469</v>
      </c>
      <c r="J100" s="71"/>
      <c r="K100" s="85">
        <f t="shared" si="155"/>
        <v>0.11454239191465469</v>
      </c>
      <c r="L100" s="85">
        <f t="shared" ref="L100:O100" si="172">K100</f>
        <v>0.11454239191465469</v>
      </c>
      <c r="M100" s="85">
        <f t="shared" si="172"/>
        <v>0.11454239191465469</v>
      </c>
      <c r="N100" s="85">
        <f t="shared" si="172"/>
        <v>0.11454239191465469</v>
      </c>
      <c r="O100" s="85">
        <f t="shared" si="172"/>
        <v>0.11454239191465469</v>
      </c>
    </row>
    <row r="101" spans="1:15" x14ac:dyDescent="0.2">
      <c r="A101" s="45" t="s">
        <v>114</v>
      </c>
      <c r="B101" s="71">
        <f>Historicals!B120</f>
        <v>452</v>
      </c>
      <c r="C101" s="71">
        <f>Historicals!C120</f>
        <v>570</v>
      </c>
      <c r="D101" s="71">
        <f>Historicals!D120</f>
        <v>3285</v>
      </c>
      <c r="E101" s="71">
        <f>Historicals!E120</f>
        <v>3575</v>
      </c>
      <c r="F101" s="71">
        <f>Historicals!F120</f>
        <v>3622</v>
      </c>
      <c r="G101" s="71">
        <f>Historicals!G120</f>
        <v>3449</v>
      </c>
      <c r="H101" s="71">
        <f>Historicals!H120</f>
        <v>3659</v>
      </c>
      <c r="I101" s="71">
        <f>Historicals!I120</f>
        <v>4111</v>
      </c>
      <c r="J101" s="71"/>
      <c r="K101" s="85"/>
      <c r="L101" s="85"/>
      <c r="M101" s="85"/>
      <c r="N101" s="85"/>
      <c r="O101" s="85"/>
    </row>
    <row r="102" spans="1:15" x14ac:dyDescent="0.2">
      <c r="A102" s="44" t="s">
        <v>130</v>
      </c>
      <c r="B102" s="47" t="str">
        <f>+IFERROR(B101/A101-1,"nm")</f>
        <v>nm</v>
      </c>
      <c r="C102" s="47">
        <f>(C101-B101)/B101</f>
        <v>0.26106194690265488</v>
      </c>
      <c r="D102" s="47">
        <f t="shared" ref="D102:I102" si="173">(D101-C101)/C101</f>
        <v>4.7631578947368425</v>
      </c>
      <c r="E102" s="47">
        <f t="shared" si="173"/>
        <v>8.8280060882800604E-2</v>
      </c>
      <c r="F102" s="47">
        <f t="shared" si="173"/>
        <v>1.3146853146853148E-2</v>
      </c>
      <c r="G102" s="47">
        <f t="shared" si="173"/>
        <v>-4.7763666482606291E-2</v>
      </c>
      <c r="H102" s="47">
        <f t="shared" si="173"/>
        <v>6.0887213685126125E-2</v>
      </c>
      <c r="I102" s="47">
        <f t="shared" si="173"/>
        <v>0.1235310194042088</v>
      </c>
      <c r="J102" s="71"/>
      <c r="K102" s="85">
        <f t="shared" si="155"/>
        <v>0.1235310194042088</v>
      </c>
      <c r="L102" s="85">
        <f t="shared" ref="L102:O165" si="174">K102</f>
        <v>0.1235310194042088</v>
      </c>
      <c r="M102" s="85">
        <f t="shared" si="174"/>
        <v>0.1235310194042088</v>
      </c>
      <c r="N102" s="85">
        <f t="shared" si="174"/>
        <v>0.1235310194042088</v>
      </c>
      <c r="O102" s="85">
        <f t="shared" si="174"/>
        <v>0.1235310194042088</v>
      </c>
    </row>
    <row r="103" spans="1:15" x14ac:dyDescent="0.2">
      <c r="A103" s="44" t="s">
        <v>138</v>
      </c>
      <c r="B103" s="30">
        <v>0.26</v>
      </c>
      <c r="C103" s="30">
        <v>0.28899999999999998</v>
      </c>
      <c r="D103" s="30">
        <v>0.124</v>
      </c>
      <c r="E103" s="30">
        <v>0.19700000000000001</v>
      </c>
      <c r="F103" s="30">
        <v>0.219</v>
      </c>
      <c r="G103" s="30">
        <v>8.7999999999999995E-2</v>
      </c>
      <c r="H103" s="30">
        <v>0.24</v>
      </c>
      <c r="I103" s="30">
        <v>-0.1</v>
      </c>
      <c r="J103" s="71"/>
      <c r="K103" s="85">
        <f t="shared" si="155"/>
        <v>-0.1</v>
      </c>
      <c r="L103" s="85">
        <f t="shared" ref="L103:O166" si="175">K103</f>
        <v>-0.1</v>
      </c>
      <c r="M103" s="85">
        <f t="shared" si="175"/>
        <v>-0.1</v>
      </c>
      <c r="N103" s="85">
        <f t="shared" si="175"/>
        <v>-0.1</v>
      </c>
      <c r="O103" s="85">
        <f t="shared" si="175"/>
        <v>-0.1</v>
      </c>
    </row>
    <row r="104" spans="1:15" x14ac:dyDescent="0.2">
      <c r="A104" s="44" t="s">
        <v>139</v>
      </c>
      <c r="B104" s="47" t="str">
        <f t="shared" ref="B104:I104" si="176">+IFERROR(B102-B103,"nm")</f>
        <v>nm</v>
      </c>
      <c r="C104" s="47">
        <f t="shared" si="176"/>
        <v>-2.7938053097345095E-2</v>
      </c>
      <c r="D104" s="47">
        <f>+IFERROR(D102-D103,"nm")</f>
        <v>4.6391578947368428</v>
      </c>
      <c r="E104" s="47">
        <f t="shared" si="176"/>
        <v>-0.1087199391171994</v>
      </c>
      <c r="F104" s="47">
        <f t="shared" si="176"/>
        <v>-0.20585314685314685</v>
      </c>
      <c r="G104" s="47">
        <f t="shared" si="176"/>
        <v>-0.13576366648260629</v>
      </c>
      <c r="H104" s="47">
        <f t="shared" si="176"/>
        <v>-0.17911278631487387</v>
      </c>
      <c r="I104" s="47">
        <f t="shared" si="176"/>
        <v>0.2235310194042088</v>
      </c>
      <c r="J104" s="71"/>
      <c r="K104" s="85">
        <f t="shared" si="155"/>
        <v>0.2235310194042088</v>
      </c>
      <c r="L104" s="85">
        <f t="shared" ref="L104:O167" si="177">K104</f>
        <v>0.2235310194042088</v>
      </c>
      <c r="M104" s="85">
        <f t="shared" si="177"/>
        <v>0.2235310194042088</v>
      </c>
      <c r="N104" s="85">
        <f t="shared" si="177"/>
        <v>0.2235310194042088</v>
      </c>
      <c r="O104" s="85">
        <f t="shared" si="177"/>
        <v>0.2235310194042088</v>
      </c>
    </row>
    <row r="105" spans="1:15" x14ac:dyDescent="0.2">
      <c r="A105" s="45" t="s">
        <v>115</v>
      </c>
      <c r="B105" s="71">
        <f>Historicals!B121</f>
        <v>230</v>
      </c>
      <c r="C105" s="71">
        <f>Historicals!C121</f>
        <v>228</v>
      </c>
      <c r="D105" s="71">
        <f>Historicals!D121</f>
        <v>1185</v>
      </c>
      <c r="E105" s="71">
        <f>Historicals!E121</f>
        <v>1347</v>
      </c>
      <c r="F105" s="71">
        <f>Historicals!F121</f>
        <v>1395</v>
      </c>
      <c r="G105" s="71">
        <f>Historicals!G121</f>
        <v>1365</v>
      </c>
      <c r="H105" s="71">
        <f>Historicals!H121</f>
        <v>1494</v>
      </c>
      <c r="I105" s="71">
        <f>Historicals!I121</f>
        <v>1610</v>
      </c>
      <c r="J105" s="71"/>
      <c r="K105" s="85"/>
      <c r="L105" s="85"/>
      <c r="M105" s="85"/>
      <c r="N105" s="85"/>
      <c r="O105" s="85"/>
    </row>
    <row r="106" spans="1:15" x14ac:dyDescent="0.2">
      <c r="A106" s="44" t="s">
        <v>130</v>
      </c>
      <c r="B106" s="47" t="str">
        <f>+IFERROR(B105/A105-1,"nm")</f>
        <v>nm</v>
      </c>
      <c r="C106" s="47">
        <f>(C105-B105)/B105</f>
        <v>-8.6956521739130436E-3</v>
      </c>
      <c r="D106" s="47">
        <f t="shared" ref="D106:I106" si="178">(D105-C105)/C105</f>
        <v>4.1973684210526319</v>
      </c>
      <c r="E106" s="47">
        <f t="shared" si="178"/>
        <v>0.13670886075949368</v>
      </c>
      <c r="F106" s="47">
        <f t="shared" si="178"/>
        <v>3.5634743875278395E-2</v>
      </c>
      <c r="G106" s="47">
        <f t="shared" si="178"/>
        <v>-2.1505376344086023E-2</v>
      </c>
      <c r="H106" s="47">
        <f t="shared" si="178"/>
        <v>9.4505494505494503E-2</v>
      </c>
      <c r="I106" s="47">
        <f t="shared" si="178"/>
        <v>7.7643908969210168E-2</v>
      </c>
      <c r="J106" s="71"/>
      <c r="K106" s="85">
        <f t="shared" si="155"/>
        <v>7.7643908969210168E-2</v>
      </c>
      <c r="L106" s="85">
        <f t="shared" ref="L106:O169" si="179">K106</f>
        <v>7.7643908969210168E-2</v>
      </c>
      <c r="M106" s="85">
        <f t="shared" si="179"/>
        <v>7.7643908969210168E-2</v>
      </c>
      <c r="N106" s="85">
        <f t="shared" si="179"/>
        <v>7.7643908969210168E-2</v>
      </c>
      <c r="O106" s="85">
        <f t="shared" si="179"/>
        <v>7.7643908969210168E-2</v>
      </c>
    </row>
    <row r="107" spans="1:15" x14ac:dyDescent="0.2">
      <c r="A107" s="44" t="s">
        <v>138</v>
      </c>
      <c r="B107" s="47">
        <f>Historicals!B189</f>
        <v>5.6000000000000001E-2</v>
      </c>
      <c r="C107" s="47">
        <f>Historicals!C189</f>
        <v>0.14099999999999999</v>
      </c>
      <c r="D107" s="47">
        <f>Historicals!D189</f>
        <v>0.126</v>
      </c>
      <c r="E107" s="47">
        <f>Historicals!E189</f>
        <v>0.26900000000000002</v>
      </c>
      <c r="F107" s="47">
        <f>Historicals!F189</f>
        <v>0.19900000000000001</v>
      </c>
      <c r="G107" s="47">
        <f>Historicals!G189</f>
        <v>4.9000000000000002E-2</v>
      </c>
      <c r="H107" s="47">
        <f>Historicals!H189</f>
        <v>0.23799999999999999</v>
      </c>
      <c r="I107" s="47">
        <f>Historicals!I189</f>
        <v>-0.21</v>
      </c>
      <c r="J107" s="71"/>
      <c r="K107" s="85">
        <f t="shared" si="155"/>
        <v>-0.21</v>
      </c>
      <c r="L107" s="85">
        <f t="shared" ref="L107:O170" si="180">K107</f>
        <v>-0.21</v>
      </c>
      <c r="M107" s="85">
        <f t="shared" si="180"/>
        <v>-0.21</v>
      </c>
      <c r="N107" s="85">
        <f t="shared" si="180"/>
        <v>-0.21</v>
      </c>
      <c r="O107" s="85">
        <f t="shared" si="180"/>
        <v>-0.21</v>
      </c>
    </row>
    <row r="108" spans="1:15" x14ac:dyDescent="0.2">
      <c r="A108" s="44" t="s">
        <v>139</v>
      </c>
      <c r="B108" s="47" t="str">
        <f t="shared" ref="B108:I108" si="181">+IFERROR(B106-B107,"nm")</f>
        <v>nm</v>
      </c>
      <c r="C108" s="47">
        <f t="shared" si="181"/>
        <v>-0.14969565217391304</v>
      </c>
      <c r="D108" s="47">
        <f t="shared" si="181"/>
        <v>4.0713684210526315</v>
      </c>
      <c r="E108" s="47">
        <f t="shared" si="181"/>
        <v>-0.13229113924050634</v>
      </c>
      <c r="F108" s="47">
        <f t="shared" si="181"/>
        <v>-0.16336525612472161</v>
      </c>
      <c r="G108" s="47">
        <f t="shared" si="181"/>
        <v>-7.0505376344086018E-2</v>
      </c>
      <c r="H108" s="47">
        <f t="shared" si="181"/>
        <v>-0.14349450549450549</v>
      </c>
      <c r="I108" s="47">
        <f t="shared" si="181"/>
        <v>0.28764390896921016</v>
      </c>
      <c r="J108" s="71"/>
      <c r="K108" s="85">
        <f t="shared" si="155"/>
        <v>0.28764390896921016</v>
      </c>
      <c r="L108" s="85">
        <f t="shared" ref="L108:O171" si="182">K108</f>
        <v>0.28764390896921016</v>
      </c>
      <c r="M108" s="85">
        <f t="shared" si="182"/>
        <v>0.28764390896921016</v>
      </c>
      <c r="N108" s="85">
        <f t="shared" si="182"/>
        <v>0.28764390896921016</v>
      </c>
      <c r="O108" s="85">
        <f t="shared" si="182"/>
        <v>0.28764390896921016</v>
      </c>
    </row>
    <row r="109" spans="1:15" x14ac:dyDescent="0.2">
      <c r="A109" s="45" t="s">
        <v>116</v>
      </c>
      <c r="B109" s="71">
        <f>Historicals!B122</f>
        <v>73</v>
      </c>
      <c r="C109" s="71">
        <f>Historicals!C122</f>
        <v>71</v>
      </c>
      <c r="D109" s="71">
        <f>Historicals!D122</f>
        <v>267</v>
      </c>
      <c r="E109" s="71">
        <f>Historicals!E122</f>
        <v>244</v>
      </c>
      <c r="F109" s="71">
        <f>Historicals!F122</f>
        <v>237</v>
      </c>
      <c r="G109" s="71">
        <f>Historicals!G122</f>
        <v>214</v>
      </c>
      <c r="H109" s="71">
        <f>Historicals!H122</f>
        <v>190</v>
      </c>
      <c r="I109" s="71">
        <f>Historicals!I122</f>
        <v>234</v>
      </c>
      <c r="J109" s="71"/>
      <c r="K109" s="85"/>
      <c r="L109" s="85"/>
      <c r="M109" s="85"/>
      <c r="N109" s="85"/>
      <c r="O109" s="85"/>
    </row>
    <row r="110" spans="1:15" x14ac:dyDescent="0.2">
      <c r="A110" s="44" t="s">
        <v>130</v>
      </c>
      <c r="B110" s="47" t="str">
        <f>+IFERROR(B109/A109-1,"nm")</f>
        <v>nm</v>
      </c>
      <c r="C110" s="47">
        <f>(C109-B109)/B109</f>
        <v>-2.7397260273972601E-2</v>
      </c>
      <c r="D110" s="47">
        <f t="shared" ref="D110:I110" si="183">(D109-C109)/C109</f>
        <v>2.76056338028169</v>
      </c>
      <c r="E110" s="47">
        <f t="shared" si="183"/>
        <v>-8.6142322097378279E-2</v>
      </c>
      <c r="F110" s="47">
        <f t="shared" si="183"/>
        <v>-2.8688524590163935E-2</v>
      </c>
      <c r="G110" s="47">
        <f t="shared" si="183"/>
        <v>-9.7046413502109699E-2</v>
      </c>
      <c r="H110" s="47">
        <f t="shared" si="183"/>
        <v>-0.11214953271028037</v>
      </c>
      <c r="I110" s="47">
        <f t="shared" si="183"/>
        <v>0.23157894736842105</v>
      </c>
      <c r="J110" s="71"/>
      <c r="K110" s="85">
        <f t="shared" si="155"/>
        <v>0.23157894736842105</v>
      </c>
      <c r="L110" s="85">
        <f t="shared" ref="L110:O173" si="184">K110</f>
        <v>0.23157894736842105</v>
      </c>
      <c r="M110" s="85">
        <f t="shared" si="184"/>
        <v>0.23157894736842105</v>
      </c>
      <c r="N110" s="85">
        <f t="shared" si="184"/>
        <v>0.23157894736842105</v>
      </c>
      <c r="O110" s="85">
        <f t="shared" si="184"/>
        <v>0.23157894736842105</v>
      </c>
    </row>
    <row r="111" spans="1:15" x14ac:dyDescent="0.2">
      <c r="A111" s="44" t="s">
        <v>138</v>
      </c>
      <c r="B111" s="47">
        <f>Historicals!B194</f>
        <v>-0.151</v>
      </c>
      <c r="C111" s="47">
        <f>Historicals!C194</f>
        <v>-2.7E-2</v>
      </c>
      <c r="D111" s="47">
        <f>Historicals!D194</f>
        <v>2.7610000000000001</v>
      </c>
      <c r="E111" s="47">
        <f>Historicals!E194</f>
        <v>-8.5999999999999993E-2</v>
      </c>
      <c r="F111" s="47">
        <f>Historicals!F194</f>
        <v>-2.9000000000000001E-2</v>
      </c>
      <c r="G111" s="47">
        <f>Historicals!G194</f>
        <v>-9.7000000000000003E-2</v>
      </c>
      <c r="H111" s="47">
        <f>Historicals!H194</f>
        <v>-0.112</v>
      </c>
      <c r="I111" s="47">
        <f>Historicals!I194</f>
        <v>0.28000000000000003</v>
      </c>
      <c r="J111" s="71"/>
      <c r="K111" s="85">
        <f t="shared" si="155"/>
        <v>0.28000000000000003</v>
      </c>
      <c r="L111" s="85">
        <f t="shared" ref="L111:O174" si="185">K111</f>
        <v>0.28000000000000003</v>
      </c>
      <c r="M111" s="85">
        <f t="shared" si="185"/>
        <v>0.28000000000000003</v>
      </c>
      <c r="N111" s="85">
        <f t="shared" si="185"/>
        <v>0.28000000000000003</v>
      </c>
      <c r="O111" s="85">
        <f t="shared" si="185"/>
        <v>0.28000000000000003</v>
      </c>
    </row>
    <row r="112" spans="1:15" x14ac:dyDescent="0.2">
      <c r="A112" s="44" t="s">
        <v>139</v>
      </c>
      <c r="B112" s="47" t="str">
        <f t="shared" ref="B112:I112" si="186">+IFERROR(B110-B111,"nm")</f>
        <v>nm</v>
      </c>
      <c r="C112" s="47">
        <f t="shared" si="186"/>
        <v>-3.9726027397260152E-4</v>
      </c>
      <c r="D112" s="47">
        <f t="shared" si="186"/>
        <v>-4.3661971831010504E-4</v>
      </c>
      <c r="E112" s="47">
        <f t="shared" si="186"/>
        <v>-1.4232209737828627E-4</v>
      </c>
      <c r="F112" s="47">
        <f t="shared" si="186"/>
        <v>3.1147540983606642E-4</v>
      </c>
      <c r="G112" s="47">
        <f t="shared" si="186"/>
        <v>-4.6413502109696192E-5</v>
      </c>
      <c r="H112" s="47">
        <f t="shared" si="186"/>
        <v>-1.4953271028037007E-4</v>
      </c>
      <c r="I112" s="47">
        <f t="shared" si="186"/>
        <v>-4.8421052631578976E-2</v>
      </c>
      <c r="J112" s="71"/>
      <c r="K112" s="85">
        <f t="shared" si="155"/>
        <v>-4.8421052631578976E-2</v>
      </c>
      <c r="L112" s="85">
        <f t="shared" ref="L112:O175" si="187">K112</f>
        <v>-4.8421052631578976E-2</v>
      </c>
      <c r="M112" s="85">
        <f t="shared" si="187"/>
        <v>-4.8421052631578976E-2</v>
      </c>
      <c r="N112" s="85">
        <f t="shared" si="187"/>
        <v>-4.8421052631578976E-2</v>
      </c>
      <c r="O112" s="85">
        <f t="shared" si="187"/>
        <v>-4.8421052631578976E-2</v>
      </c>
    </row>
    <row r="113" spans="1:15" x14ac:dyDescent="0.2">
      <c r="A113" s="9" t="s">
        <v>131</v>
      </c>
      <c r="B113" s="79">
        <f>B119+B116</f>
        <v>1015</v>
      </c>
      <c r="C113" s="79">
        <f t="shared" ref="C113:I113" si="188">C119+C116</f>
        <v>1020</v>
      </c>
      <c r="D113" s="79">
        <f t="shared" si="188"/>
        <v>998</v>
      </c>
      <c r="E113" s="79">
        <f t="shared" si="188"/>
        <v>1244</v>
      </c>
      <c r="F113" s="79">
        <f t="shared" si="188"/>
        <v>1376</v>
      </c>
      <c r="G113" s="79">
        <f t="shared" si="188"/>
        <v>1230</v>
      </c>
      <c r="H113" s="79">
        <f t="shared" si="188"/>
        <v>1573</v>
      </c>
      <c r="I113" s="79">
        <f t="shared" si="188"/>
        <v>1938</v>
      </c>
      <c r="J113" s="71"/>
      <c r="K113" s="85"/>
      <c r="L113" s="85"/>
      <c r="M113" s="85"/>
      <c r="N113" s="85"/>
      <c r="O113" s="85"/>
    </row>
    <row r="114" spans="1:15" x14ac:dyDescent="0.2">
      <c r="A114" s="46" t="s">
        <v>130</v>
      </c>
      <c r="B114" s="47" t="str">
        <f>+IFERROR(B113/A113-1,"nm")</f>
        <v>nm</v>
      </c>
      <c r="C114" s="47">
        <f t="shared" ref="C114:I114" si="189">(C113-B113)/B113</f>
        <v>4.9261083743842365E-3</v>
      </c>
      <c r="D114" s="47">
        <f t="shared" si="189"/>
        <v>-2.1568627450980392E-2</v>
      </c>
      <c r="E114" s="47">
        <f t="shared" si="189"/>
        <v>0.24649298597194388</v>
      </c>
      <c r="F114" s="47">
        <f t="shared" si="189"/>
        <v>0.10610932475884244</v>
      </c>
      <c r="G114" s="47">
        <f t="shared" si="189"/>
        <v>-0.10610465116279069</v>
      </c>
      <c r="H114" s="47">
        <f t="shared" si="189"/>
        <v>0.27886178861788619</v>
      </c>
      <c r="I114" s="47">
        <f t="shared" si="189"/>
        <v>0.23204068658614113</v>
      </c>
      <c r="J114" s="71"/>
      <c r="K114" s="85">
        <f t="shared" si="155"/>
        <v>0.23204068658614113</v>
      </c>
      <c r="L114" s="85">
        <f t="shared" ref="L114:O177" si="190">K114</f>
        <v>0.23204068658614113</v>
      </c>
      <c r="M114" s="85">
        <f t="shared" si="190"/>
        <v>0.23204068658614113</v>
      </c>
      <c r="N114" s="85">
        <f t="shared" si="190"/>
        <v>0.23204068658614113</v>
      </c>
      <c r="O114" s="85">
        <f t="shared" si="190"/>
        <v>0.23204068658614113</v>
      </c>
    </row>
    <row r="115" spans="1:15" x14ac:dyDescent="0.2">
      <c r="A115" s="46" t="s">
        <v>132</v>
      </c>
      <c r="B115" s="81">
        <f>B113/B99</f>
        <v>1.3443708609271523</v>
      </c>
      <c r="C115" s="81">
        <f t="shared" ref="C115:I115" si="191">C113/C99</f>
        <v>1.1737629459148446</v>
      </c>
      <c r="D115" s="81">
        <f t="shared" si="191"/>
        <v>0.21068186616001688</v>
      </c>
      <c r="E115" s="81">
        <f t="shared" si="191"/>
        <v>0.2408052651955091</v>
      </c>
      <c r="F115" s="81">
        <f t="shared" si="191"/>
        <v>0.26189569851541683</v>
      </c>
      <c r="G115" s="81">
        <f t="shared" si="191"/>
        <v>0.24463007159904535</v>
      </c>
      <c r="H115" s="81">
        <f t="shared" si="191"/>
        <v>0.2944038929440389</v>
      </c>
      <c r="I115" s="81">
        <f t="shared" si="191"/>
        <v>0.32544080604534004</v>
      </c>
      <c r="J115" s="71"/>
      <c r="K115" s="85">
        <f t="shared" si="155"/>
        <v>0.32544080604534004</v>
      </c>
      <c r="L115" s="85">
        <f t="shared" ref="L115:O178" si="192">K115</f>
        <v>0.32544080604534004</v>
      </c>
      <c r="M115" s="85">
        <f t="shared" si="192"/>
        <v>0.32544080604534004</v>
      </c>
      <c r="N115" s="85">
        <f t="shared" si="192"/>
        <v>0.32544080604534004</v>
      </c>
      <c r="O115" s="85">
        <f t="shared" si="192"/>
        <v>0.32544080604534004</v>
      </c>
    </row>
    <row r="116" spans="1:15" x14ac:dyDescent="0.2">
      <c r="A116" s="9" t="s">
        <v>133</v>
      </c>
      <c r="B116" s="79">
        <f>Historicals!B170</f>
        <v>22</v>
      </c>
      <c r="C116" s="79">
        <f>Historicals!C170</f>
        <v>18</v>
      </c>
      <c r="D116" s="79">
        <f>Historicals!D170</f>
        <v>18</v>
      </c>
      <c r="E116" s="79">
        <f>Historicals!E170</f>
        <v>55</v>
      </c>
      <c r="F116" s="79">
        <f>Historicals!F170</f>
        <v>53</v>
      </c>
      <c r="G116" s="79">
        <f>Historicals!G170</f>
        <v>46</v>
      </c>
      <c r="H116" s="79">
        <f>Historicals!H170</f>
        <v>43</v>
      </c>
      <c r="I116" s="79">
        <f>Historicals!I170</f>
        <v>42</v>
      </c>
      <c r="J116" s="71"/>
      <c r="K116" s="85"/>
      <c r="L116" s="85"/>
      <c r="M116" s="85"/>
      <c r="N116" s="85"/>
      <c r="O116" s="85"/>
    </row>
    <row r="117" spans="1:15" x14ac:dyDescent="0.2">
      <c r="A117" s="46" t="s">
        <v>130</v>
      </c>
      <c r="B117" s="47" t="str">
        <f>+IFERROR(B116/A116-1,"nm")</f>
        <v>nm</v>
      </c>
      <c r="C117" s="78">
        <f>(C116-B116)/B116</f>
        <v>-0.18181818181818182</v>
      </c>
      <c r="D117" s="78">
        <f t="shared" ref="D117:I117" si="193">(D116-C116)/C116</f>
        <v>0</v>
      </c>
      <c r="E117" s="78">
        <f t="shared" si="193"/>
        <v>2.0555555555555554</v>
      </c>
      <c r="F117" s="78">
        <f t="shared" si="193"/>
        <v>-3.6363636363636362E-2</v>
      </c>
      <c r="G117" s="78">
        <f t="shared" si="193"/>
        <v>-0.13207547169811321</v>
      </c>
      <c r="H117" s="78">
        <f t="shared" si="193"/>
        <v>-6.5217391304347824E-2</v>
      </c>
      <c r="I117" s="78">
        <f t="shared" si="193"/>
        <v>-2.3255813953488372E-2</v>
      </c>
      <c r="J117" s="71"/>
      <c r="K117" s="85">
        <f t="shared" si="155"/>
        <v>-2.3255813953488372E-2</v>
      </c>
      <c r="L117" s="85">
        <f t="shared" ref="L117:O180" si="194">K117</f>
        <v>-2.3255813953488372E-2</v>
      </c>
      <c r="M117" s="85">
        <f t="shared" si="194"/>
        <v>-2.3255813953488372E-2</v>
      </c>
      <c r="N117" s="85">
        <f t="shared" si="194"/>
        <v>-2.3255813953488372E-2</v>
      </c>
      <c r="O117" s="85">
        <f t="shared" si="194"/>
        <v>-2.3255813953488372E-2</v>
      </c>
    </row>
    <row r="118" spans="1:15" x14ac:dyDescent="0.2">
      <c r="A118" s="46" t="s">
        <v>134</v>
      </c>
      <c r="B118" s="47">
        <f>B116/B99</f>
        <v>2.9139072847682121E-2</v>
      </c>
      <c r="C118" s="47">
        <f t="shared" ref="C118:I118" si="195">C116/C99</f>
        <v>2.0713463751438434E-2</v>
      </c>
      <c r="D118" s="47">
        <f t="shared" si="195"/>
        <v>3.7998733375554147E-3</v>
      </c>
      <c r="E118" s="47">
        <f t="shared" si="195"/>
        <v>1.064653503677894E-2</v>
      </c>
      <c r="F118" s="47">
        <f t="shared" si="195"/>
        <v>1.0087552341073468E-2</v>
      </c>
      <c r="G118" s="47">
        <f t="shared" si="195"/>
        <v>9.148766905330152E-3</v>
      </c>
      <c r="H118" s="47">
        <f t="shared" si="195"/>
        <v>8.0479131574022079E-3</v>
      </c>
      <c r="I118" s="47">
        <f t="shared" si="195"/>
        <v>7.0528967254408059E-3</v>
      </c>
      <c r="J118" s="71"/>
      <c r="K118" s="85">
        <f t="shared" si="155"/>
        <v>7.0528967254408059E-3</v>
      </c>
      <c r="L118" s="85">
        <f t="shared" ref="L118:O181" si="196">K118</f>
        <v>7.0528967254408059E-3</v>
      </c>
      <c r="M118" s="85">
        <f t="shared" si="196"/>
        <v>7.0528967254408059E-3</v>
      </c>
      <c r="N118" s="85">
        <f t="shared" si="196"/>
        <v>7.0528967254408059E-3</v>
      </c>
      <c r="O118" s="85">
        <f t="shared" si="196"/>
        <v>7.0528967254408059E-3</v>
      </c>
    </row>
    <row r="119" spans="1:15" x14ac:dyDescent="0.2">
      <c r="A119" s="9" t="s">
        <v>135</v>
      </c>
      <c r="B119" s="79">
        <f>Historicals!B137</f>
        <v>993</v>
      </c>
      <c r="C119" s="79">
        <f>Historicals!C137</f>
        <v>1002</v>
      </c>
      <c r="D119" s="79">
        <f>Historicals!D137</f>
        <v>980</v>
      </c>
      <c r="E119" s="79">
        <f>Historicals!E137</f>
        <v>1189</v>
      </c>
      <c r="F119" s="79">
        <f>Historicals!F137</f>
        <v>1323</v>
      </c>
      <c r="G119" s="79">
        <f>Historicals!G137</f>
        <v>1184</v>
      </c>
      <c r="H119" s="79">
        <f>Historicals!H137</f>
        <v>1530</v>
      </c>
      <c r="I119" s="79">
        <f>Historicals!I137</f>
        <v>1896</v>
      </c>
      <c r="J119" s="71"/>
      <c r="K119" s="85"/>
      <c r="L119" s="85"/>
      <c r="M119" s="85"/>
      <c r="N119" s="85"/>
      <c r="O119" s="85"/>
    </row>
    <row r="120" spans="1:15" x14ac:dyDescent="0.2">
      <c r="A120" s="46" t="s">
        <v>130</v>
      </c>
      <c r="B120" s="47" t="str">
        <f>+IFERROR(B119/A119-1,"nm")</f>
        <v>nm</v>
      </c>
      <c r="C120" s="74">
        <f>(C119-B119)/B119</f>
        <v>9.0634441087613302E-3</v>
      </c>
      <c r="D120" s="74">
        <f t="shared" ref="D120:I120" si="197">(D119-C119)/C119</f>
        <v>-2.1956087824351298E-2</v>
      </c>
      <c r="E120" s="74">
        <f t="shared" si="197"/>
        <v>0.21326530612244898</v>
      </c>
      <c r="F120" s="74">
        <f t="shared" si="197"/>
        <v>0.11269974768713205</v>
      </c>
      <c r="G120" s="74">
        <f t="shared" si="197"/>
        <v>-0.10506424792139078</v>
      </c>
      <c r="H120" s="74">
        <f t="shared" si="197"/>
        <v>0.29222972972972971</v>
      </c>
      <c r="I120" s="74">
        <f t="shared" si="197"/>
        <v>0.23921568627450981</v>
      </c>
      <c r="J120" s="71"/>
      <c r="K120" s="85">
        <f t="shared" si="155"/>
        <v>0.23921568627450981</v>
      </c>
      <c r="L120" s="85">
        <f t="shared" ref="L120:O181" si="198">K120</f>
        <v>0.23921568627450981</v>
      </c>
      <c r="M120" s="85">
        <f t="shared" si="198"/>
        <v>0.23921568627450981</v>
      </c>
      <c r="N120" s="85">
        <f t="shared" si="198"/>
        <v>0.23921568627450981</v>
      </c>
      <c r="O120" s="85">
        <f t="shared" si="198"/>
        <v>0.23921568627450981</v>
      </c>
    </row>
    <row r="121" spans="1:15" x14ac:dyDescent="0.2">
      <c r="A121" s="46" t="s">
        <v>132</v>
      </c>
      <c r="B121" s="47">
        <f>B119/B99</f>
        <v>1.3152317880794702</v>
      </c>
      <c r="C121" s="47">
        <f t="shared" ref="C121:I121" si="199">C119/C99</f>
        <v>1.1530494821634063</v>
      </c>
      <c r="D121" s="47">
        <f t="shared" si="199"/>
        <v>0.20688199282246147</v>
      </c>
      <c r="E121" s="47">
        <f t="shared" si="199"/>
        <v>0.23015873015873015</v>
      </c>
      <c r="F121" s="47">
        <f t="shared" si="199"/>
        <v>0.25180814617434338</v>
      </c>
      <c r="G121" s="47">
        <f t="shared" si="199"/>
        <v>0.2354813046937152</v>
      </c>
      <c r="H121" s="47">
        <f t="shared" si="199"/>
        <v>0.28635597978663674</v>
      </c>
      <c r="I121" s="47">
        <f t="shared" si="199"/>
        <v>0.31838790931989924</v>
      </c>
      <c r="J121" s="71"/>
      <c r="K121" s="85">
        <f t="shared" si="155"/>
        <v>0.31838790931989924</v>
      </c>
      <c r="L121" s="85">
        <f t="shared" ref="L121:O181" si="200">K121</f>
        <v>0.31838790931989924</v>
      </c>
      <c r="M121" s="85">
        <f t="shared" si="200"/>
        <v>0.31838790931989924</v>
      </c>
      <c r="N121" s="85">
        <f t="shared" si="200"/>
        <v>0.31838790931989924</v>
      </c>
      <c r="O121" s="85">
        <f t="shared" si="200"/>
        <v>0.31838790931989924</v>
      </c>
    </row>
    <row r="122" spans="1:15" x14ac:dyDescent="0.2">
      <c r="A122" s="9" t="s">
        <v>136</v>
      </c>
      <c r="B122" s="79">
        <f>Historicals!B159</f>
        <v>15</v>
      </c>
      <c r="C122" s="79">
        <f>Historicals!C159</f>
        <v>13</v>
      </c>
      <c r="D122" s="79">
        <f>Historicals!D159</f>
        <v>21</v>
      </c>
      <c r="E122" s="79">
        <f>Historicals!E159</f>
        <v>49</v>
      </c>
      <c r="F122" s="79">
        <f>Historicals!F159</f>
        <v>47</v>
      </c>
      <c r="G122" s="79">
        <f>Historicals!G159</f>
        <v>49</v>
      </c>
      <c r="H122" s="79">
        <f>Historicals!H159</f>
        <v>54</v>
      </c>
      <c r="I122" s="79">
        <f>Historicals!I159</f>
        <v>56</v>
      </c>
      <c r="J122" s="71"/>
      <c r="K122" s="85"/>
      <c r="L122" s="85"/>
      <c r="M122" s="85"/>
      <c r="N122" s="85"/>
      <c r="O122" s="85"/>
    </row>
    <row r="123" spans="1:15" x14ac:dyDescent="0.2">
      <c r="A123" s="46" t="s">
        <v>130</v>
      </c>
      <c r="B123" s="47" t="str">
        <f>+IFERROR(B122/A122-1,"nm")</f>
        <v>nm</v>
      </c>
      <c r="C123" s="74">
        <f>(C122-B122)/B122</f>
        <v>-0.13333333333333333</v>
      </c>
      <c r="D123" s="74">
        <f t="shared" ref="D123:I123" si="201">(D122-C122)/C122</f>
        <v>0.61538461538461542</v>
      </c>
      <c r="E123" s="74">
        <f t="shared" si="201"/>
        <v>1.3333333333333333</v>
      </c>
      <c r="F123" s="74">
        <f t="shared" si="201"/>
        <v>-4.0816326530612242E-2</v>
      </c>
      <c r="G123" s="74">
        <f t="shared" si="201"/>
        <v>4.2553191489361701E-2</v>
      </c>
      <c r="H123" s="74">
        <f t="shared" si="201"/>
        <v>0.10204081632653061</v>
      </c>
      <c r="I123" s="74">
        <f t="shared" si="201"/>
        <v>3.7037037037037035E-2</v>
      </c>
      <c r="J123" s="71"/>
      <c r="K123" s="85">
        <f t="shared" si="155"/>
        <v>3.7037037037037035E-2</v>
      </c>
      <c r="L123" s="85">
        <f t="shared" ref="L123:O181" si="202">K123</f>
        <v>3.7037037037037035E-2</v>
      </c>
      <c r="M123" s="85">
        <f t="shared" si="202"/>
        <v>3.7037037037037035E-2</v>
      </c>
      <c r="N123" s="85">
        <f t="shared" si="202"/>
        <v>3.7037037037037035E-2</v>
      </c>
      <c r="O123" s="85">
        <f t="shared" si="202"/>
        <v>3.7037037037037035E-2</v>
      </c>
    </row>
    <row r="124" spans="1:15" x14ac:dyDescent="0.2">
      <c r="A124" s="46" t="s">
        <v>134</v>
      </c>
      <c r="B124" s="47">
        <f>B122/B99</f>
        <v>1.9867549668874173E-2</v>
      </c>
      <c r="C124" s="47">
        <f t="shared" ref="C124:I124" si="203">C122/C99</f>
        <v>1.4959723820483314E-2</v>
      </c>
      <c r="D124" s="47">
        <f t="shared" si="203"/>
        <v>4.4331855604813177E-3</v>
      </c>
      <c r="E124" s="47">
        <f t="shared" si="203"/>
        <v>9.485094850948509E-3</v>
      </c>
      <c r="F124" s="47">
        <f t="shared" si="203"/>
        <v>8.9455652835934533E-3</v>
      </c>
      <c r="G124" s="47">
        <f t="shared" si="203"/>
        <v>9.7454256165473343E-3</v>
      </c>
      <c r="H124" s="47">
        <f t="shared" si="203"/>
        <v>1.0106681639528355E-2</v>
      </c>
      <c r="I124" s="47">
        <f t="shared" si="203"/>
        <v>9.4038623005877411E-3</v>
      </c>
      <c r="J124" s="71"/>
      <c r="K124" s="85">
        <f t="shared" si="155"/>
        <v>9.4038623005877411E-3</v>
      </c>
      <c r="L124" s="85">
        <f t="shared" ref="L124:O181" si="204">K124</f>
        <v>9.4038623005877411E-3</v>
      </c>
      <c r="M124" s="85">
        <f t="shared" si="204"/>
        <v>9.4038623005877411E-3</v>
      </c>
      <c r="N124" s="85">
        <f t="shared" si="204"/>
        <v>9.4038623005877411E-3</v>
      </c>
      <c r="O124" s="85">
        <f t="shared" si="204"/>
        <v>9.4038623005877411E-3</v>
      </c>
    </row>
    <row r="125" spans="1:15" x14ac:dyDescent="0.2">
      <c r="A125" s="43" t="str">
        <f>Historicals!A195</f>
        <v>Global Brand Divisions</v>
      </c>
      <c r="B125" s="70"/>
      <c r="C125" s="70"/>
      <c r="D125" s="70"/>
      <c r="E125" s="70"/>
      <c r="F125" s="70"/>
      <c r="G125" s="70"/>
      <c r="H125" s="70"/>
      <c r="I125" s="70"/>
      <c r="J125" s="70"/>
      <c r="K125" s="88"/>
      <c r="L125" s="88"/>
      <c r="M125" s="88"/>
      <c r="N125" s="88"/>
      <c r="O125" s="88"/>
    </row>
    <row r="126" spans="1:15" x14ac:dyDescent="0.2">
      <c r="A126" s="9" t="s">
        <v>137</v>
      </c>
      <c r="B126" s="79">
        <f>Historicals!B123</f>
        <v>4013</v>
      </c>
      <c r="C126" s="79">
        <f>Historicals!C123</f>
        <v>3774</v>
      </c>
      <c r="D126" s="79">
        <f>Historicals!D123</f>
        <v>73</v>
      </c>
      <c r="E126" s="79">
        <f>Historicals!E123</f>
        <v>88</v>
      </c>
      <c r="F126" s="79">
        <f>Historicals!F123</f>
        <v>42</v>
      </c>
      <c r="G126" s="79">
        <f>Historicals!G123</f>
        <v>30</v>
      </c>
      <c r="H126" s="79">
        <f>Historicals!H123</f>
        <v>25</v>
      </c>
      <c r="I126" s="79">
        <f>Historicals!I123</f>
        <v>102</v>
      </c>
      <c r="J126" s="71"/>
      <c r="K126" s="85"/>
      <c r="L126" s="85"/>
      <c r="M126" s="85"/>
      <c r="N126" s="85"/>
      <c r="O126" s="85"/>
    </row>
    <row r="127" spans="1:15" x14ac:dyDescent="0.2">
      <c r="A127" s="44" t="s">
        <v>130</v>
      </c>
      <c r="B127" s="47" t="str">
        <f>+IFERROR(B126/A126-1,"nm")</f>
        <v>nm</v>
      </c>
      <c r="C127" s="74">
        <f>(B126-C126)/B126</f>
        <v>5.9556441564914027E-2</v>
      </c>
      <c r="D127" s="74">
        <f t="shared" ref="D127:I127" si="205">(C126-D126)/C126</f>
        <v>0.98065712771595126</v>
      </c>
      <c r="E127" s="74">
        <f t="shared" si="205"/>
        <v>-0.20547945205479451</v>
      </c>
      <c r="F127" s="74">
        <f t="shared" si="205"/>
        <v>0.52272727272727271</v>
      </c>
      <c r="G127" s="74">
        <f t="shared" si="205"/>
        <v>0.2857142857142857</v>
      </c>
      <c r="H127" s="74">
        <f t="shared" si="205"/>
        <v>0.16666666666666666</v>
      </c>
      <c r="I127" s="74">
        <f t="shared" si="205"/>
        <v>-3.08</v>
      </c>
      <c r="J127" s="71"/>
      <c r="K127" s="85">
        <f t="shared" si="155"/>
        <v>-3.08</v>
      </c>
      <c r="L127" s="85">
        <f t="shared" ref="L127:O181" si="206">K127</f>
        <v>-3.08</v>
      </c>
      <c r="M127" s="85">
        <f t="shared" si="206"/>
        <v>-3.08</v>
      </c>
      <c r="N127" s="85">
        <f t="shared" si="206"/>
        <v>-3.08</v>
      </c>
      <c r="O127" s="85">
        <f t="shared" si="206"/>
        <v>-3.08</v>
      </c>
    </row>
    <row r="128" spans="1:15" x14ac:dyDescent="0.2">
      <c r="A128" s="9" t="s">
        <v>131</v>
      </c>
      <c r="B128" s="79">
        <f>B134+B131</f>
        <v>-1112</v>
      </c>
      <c r="C128" s="79">
        <f t="shared" ref="C128:I128" si="207">C134+C131</f>
        <v>-2341</v>
      </c>
      <c r="D128" s="79">
        <f t="shared" si="207"/>
        <v>-2406</v>
      </c>
      <c r="E128" s="79">
        <f t="shared" si="207"/>
        <v>-2441</v>
      </c>
      <c r="F128" s="79">
        <f t="shared" si="207"/>
        <v>-3067</v>
      </c>
      <c r="G128" s="79">
        <f t="shared" si="207"/>
        <v>-3254</v>
      </c>
      <c r="H128" s="79">
        <f t="shared" si="207"/>
        <v>-3434</v>
      </c>
      <c r="I128" s="79">
        <f t="shared" si="207"/>
        <v>-4042</v>
      </c>
      <c r="J128" s="71"/>
      <c r="K128" s="85"/>
      <c r="L128" s="85"/>
      <c r="M128" s="85"/>
      <c r="N128" s="85"/>
      <c r="O128" s="85"/>
    </row>
    <row r="129" spans="1:15" x14ac:dyDescent="0.2">
      <c r="A129" s="46" t="s">
        <v>130</v>
      </c>
      <c r="B129" s="47" t="str">
        <f>+IFERROR(B128/A128-1,"nm")</f>
        <v>nm</v>
      </c>
      <c r="C129" s="75">
        <f>(C128-B128)/B128</f>
        <v>1.1052158273381294</v>
      </c>
      <c r="D129" s="75">
        <f t="shared" ref="D129:I129" si="208">(D128-C128)/C128</f>
        <v>2.7765912003417343E-2</v>
      </c>
      <c r="E129" s="75">
        <f t="shared" si="208"/>
        <v>1.4546965918536992E-2</v>
      </c>
      <c r="F129" s="75">
        <f t="shared" si="208"/>
        <v>0.25645227365833673</v>
      </c>
      <c r="G129" s="75">
        <f t="shared" si="208"/>
        <v>6.0971633518095862E-2</v>
      </c>
      <c r="H129" s="75">
        <f t="shared" si="208"/>
        <v>5.5316533497234172E-2</v>
      </c>
      <c r="I129" s="75">
        <f t="shared" si="208"/>
        <v>0.17705299941758881</v>
      </c>
      <c r="J129" s="71"/>
      <c r="K129" s="85">
        <f t="shared" si="155"/>
        <v>0.17705299941758881</v>
      </c>
      <c r="L129" s="85">
        <f t="shared" ref="L129:O181" si="209">K129</f>
        <v>0.17705299941758881</v>
      </c>
      <c r="M129" s="85">
        <f t="shared" si="209"/>
        <v>0.17705299941758881</v>
      </c>
      <c r="N129" s="85">
        <f t="shared" si="209"/>
        <v>0.17705299941758881</v>
      </c>
      <c r="O129" s="85">
        <f t="shared" si="209"/>
        <v>0.17705299941758881</v>
      </c>
    </row>
    <row r="130" spans="1:15" x14ac:dyDescent="0.2">
      <c r="A130" s="46" t="s">
        <v>132</v>
      </c>
      <c r="B130" s="47">
        <f>B128/B126</f>
        <v>-0.27709942686269623</v>
      </c>
      <c r="C130" s="47">
        <f t="shared" ref="C130:I130" si="210">C128/C126</f>
        <v>-0.62029676735559092</v>
      </c>
      <c r="D130" s="47">
        <f t="shared" si="210"/>
        <v>-32.958904109589042</v>
      </c>
      <c r="E130" s="47">
        <f t="shared" si="210"/>
        <v>-27.738636363636363</v>
      </c>
      <c r="F130" s="47">
        <f t="shared" si="210"/>
        <v>-73.023809523809518</v>
      </c>
      <c r="G130" s="47">
        <f t="shared" si="210"/>
        <v>-108.46666666666667</v>
      </c>
      <c r="H130" s="47">
        <f t="shared" si="210"/>
        <v>-137.36000000000001</v>
      </c>
      <c r="I130" s="47">
        <f t="shared" si="210"/>
        <v>-39.627450980392155</v>
      </c>
      <c r="J130" s="71"/>
      <c r="K130" s="85">
        <f t="shared" si="155"/>
        <v>-39.627450980392155</v>
      </c>
      <c r="L130" s="85">
        <f t="shared" ref="L130:O181" si="211">K130</f>
        <v>-39.627450980392155</v>
      </c>
      <c r="M130" s="85">
        <f t="shared" si="211"/>
        <v>-39.627450980392155</v>
      </c>
      <c r="N130" s="85">
        <f t="shared" si="211"/>
        <v>-39.627450980392155</v>
      </c>
      <c r="O130" s="85">
        <f t="shared" si="211"/>
        <v>-39.627450980392155</v>
      </c>
    </row>
    <row r="131" spans="1:15" x14ac:dyDescent="0.2">
      <c r="A131" s="9" t="s">
        <v>133</v>
      </c>
      <c r="B131" s="79">
        <f>Historicals!B171</f>
        <v>237</v>
      </c>
      <c r="C131" s="79">
        <f>Historicals!C171</f>
        <v>255</v>
      </c>
      <c r="D131" s="79">
        <f>Historicals!D171</f>
        <v>271</v>
      </c>
      <c r="E131" s="79">
        <f>Historicals!E171</f>
        <v>217</v>
      </c>
      <c r="F131" s="79">
        <f>Historicals!F171</f>
        <v>195</v>
      </c>
      <c r="G131" s="79">
        <f>Historicals!G171</f>
        <v>214</v>
      </c>
      <c r="H131" s="79">
        <f>Historicals!H171</f>
        <v>222</v>
      </c>
      <c r="I131" s="79">
        <f>Historicals!I171</f>
        <v>220</v>
      </c>
      <c r="J131" s="71"/>
      <c r="K131" s="85"/>
      <c r="L131" s="85"/>
      <c r="M131" s="85"/>
      <c r="N131" s="85"/>
      <c r="O131" s="85"/>
    </row>
    <row r="132" spans="1:15" x14ac:dyDescent="0.2">
      <c r="A132" s="46" t="s">
        <v>130</v>
      </c>
      <c r="B132" s="47" t="str">
        <f>+IFERROR(B131/A131-1,"nm")</f>
        <v>nm</v>
      </c>
      <c r="C132" s="74">
        <f>(C131-B131)/B131</f>
        <v>7.5949367088607597E-2</v>
      </c>
      <c r="D132" s="74">
        <f t="shared" ref="D132:I132" si="212">(D131-C131)/C131</f>
        <v>6.2745098039215685E-2</v>
      </c>
      <c r="E132" s="74">
        <f t="shared" si="212"/>
        <v>-0.19926199261992619</v>
      </c>
      <c r="F132" s="74">
        <f t="shared" si="212"/>
        <v>-0.10138248847926268</v>
      </c>
      <c r="G132" s="74">
        <f t="shared" si="212"/>
        <v>9.7435897435897437E-2</v>
      </c>
      <c r="H132" s="74">
        <f t="shared" si="212"/>
        <v>3.7383177570093455E-2</v>
      </c>
      <c r="I132" s="74">
        <f t="shared" si="212"/>
        <v>-9.0090090090090089E-3</v>
      </c>
      <c r="J132" s="71"/>
      <c r="K132" s="85">
        <f t="shared" si="155"/>
        <v>-9.0090090090090089E-3</v>
      </c>
      <c r="L132" s="85">
        <f t="shared" ref="L132:O181" si="213">K132</f>
        <v>-9.0090090090090089E-3</v>
      </c>
      <c r="M132" s="85">
        <f t="shared" si="213"/>
        <v>-9.0090090090090089E-3</v>
      </c>
      <c r="N132" s="85">
        <f t="shared" si="213"/>
        <v>-9.0090090090090089E-3</v>
      </c>
      <c r="O132" s="85">
        <f t="shared" si="213"/>
        <v>-9.0090090090090089E-3</v>
      </c>
    </row>
    <row r="133" spans="1:15" x14ac:dyDescent="0.2">
      <c r="A133" s="46" t="s">
        <v>134</v>
      </c>
      <c r="B133" s="81">
        <f>B131/B126</f>
        <v>5.9058061300772492E-2</v>
      </c>
      <c r="C133" s="81">
        <f t="shared" ref="C133:I133" si="214">C131/C126</f>
        <v>6.7567567567567571E-2</v>
      </c>
      <c r="D133" s="81">
        <f>D131/D126</f>
        <v>3.7123287671232879</v>
      </c>
      <c r="E133" s="81">
        <f t="shared" si="214"/>
        <v>2.4659090909090908</v>
      </c>
      <c r="F133" s="81">
        <f t="shared" si="214"/>
        <v>4.6428571428571432</v>
      </c>
      <c r="G133" s="81">
        <f t="shared" si="214"/>
        <v>7.1333333333333337</v>
      </c>
      <c r="H133" s="81">
        <f t="shared" si="214"/>
        <v>8.8800000000000008</v>
      </c>
      <c r="I133" s="81">
        <f t="shared" si="214"/>
        <v>2.1568627450980391</v>
      </c>
      <c r="J133" s="71"/>
      <c r="K133" s="85">
        <f t="shared" si="155"/>
        <v>2.1568627450980391</v>
      </c>
      <c r="L133" s="85">
        <f t="shared" ref="L133:O181" si="215">K133</f>
        <v>2.1568627450980391</v>
      </c>
      <c r="M133" s="85">
        <f t="shared" si="215"/>
        <v>2.1568627450980391</v>
      </c>
      <c r="N133" s="85">
        <f t="shared" si="215"/>
        <v>2.1568627450980391</v>
      </c>
      <c r="O133" s="85">
        <f t="shared" si="215"/>
        <v>2.1568627450980391</v>
      </c>
    </row>
    <row r="134" spans="1:15" x14ac:dyDescent="0.2">
      <c r="A134" s="9" t="s">
        <v>135</v>
      </c>
      <c r="B134" s="79">
        <f>Historicals!B138</f>
        <v>-1349</v>
      </c>
      <c r="C134" s="79">
        <f>Historicals!C138</f>
        <v>-2596</v>
      </c>
      <c r="D134" s="79">
        <f>Historicals!D138</f>
        <v>-2677</v>
      </c>
      <c r="E134" s="79">
        <f>Historicals!E138</f>
        <v>-2658</v>
      </c>
      <c r="F134" s="79">
        <f>Historicals!F138</f>
        <v>-3262</v>
      </c>
      <c r="G134" s="79">
        <f>Historicals!G138</f>
        <v>-3468</v>
      </c>
      <c r="H134" s="79">
        <f>Historicals!H138</f>
        <v>-3656</v>
      </c>
      <c r="I134" s="79">
        <f>Historicals!I138</f>
        <v>-4262</v>
      </c>
      <c r="J134" s="71"/>
      <c r="K134" s="85"/>
      <c r="L134" s="85"/>
      <c r="M134" s="85"/>
      <c r="N134" s="85"/>
      <c r="O134" s="85"/>
    </row>
    <row r="135" spans="1:15" x14ac:dyDescent="0.2">
      <c r="A135" s="46" t="s">
        <v>130</v>
      </c>
      <c r="B135" s="47" t="str">
        <f>+IFERROR(B134/A134-1,"nm")</f>
        <v>nm</v>
      </c>
      <c r="C135" s="74">
        <f>-(C134-B134)/B134</f>
        <v>-0.92438843587842845</v>
      </c>
      <c r="D135" s="74">
        <f t="shared" ref="D135:I135" si="216">-(D134-C134)/C134</f>
        <v>-3.1201848998459167E-2</v>
      </c>
      <c r="E135" s="74">
        <f t="shared" si="216"/>
        <v>7.097497198356369E-3</v>
      </c>
      <c r="F135" s="74">
        <f t="shared" si="216"/>
        <v>-0.2272385252069225</v>
      </c>
      <c r="G135" s="74">
        <f t="shared" si="216"/>
        <v>-6.3151440833844261E-2</v>
      </c>
      <c r="H135" s="74">
        <f t="shared" si="216"/>
        <v>-5.4209919261822379E-2</v>
      </c>
      <c r="I135" s="74">
        <f t="shared" si="216"/>
        <v>-0.16575492341356673</v>
      </c>
      <c r="J135" s="71"/>
      <c r="K135" s="85">
        <f t="shared" si="155"/>
        <v>-0.16575492341356673</v>
      </c>
      <c r="L135" s="85">
        <f t="shared" ref="L135:O181" si="217">K135</f>
        <v>-0.16575492341356673</v>
      </c>
      <c r="M135" s="85">
        <f t="shared" si="217"/>
        <v>-0.16575492341356673</v>
      </c>
      <c r="N135" s="85">
        <f t="shared" si="217"/>
        <v>-0.16575492341356673</v>
      </c>
      <c r="O135" s="85">
        <f t="shared" si="217"/>
        <v>-0.16575492341356673</v>
      </c>
    </row>
    <row r="136" spans="1:15" x14ac:dyDescent="0.2">
      <c r="A136" s="46" t="s">
        <v>132</v>
      </c>
      <c r="B136" s="81">
        <f>B134/B126</f>
        <v>-0.33615748816346874</v>
      </c>
      <c r="C136" s="81">
        <f t="shared" ref="C136:I136" si="218">C134/C126</f>
        <v>-0.68786433492315846</v>
      </c>
      <c r="D136" s="81">
        <f t="shared" si="218"/>
        <v>-36.671232876712331</v>
      </c>
      <c r="E136" s="81">
        <f t="shared" si="218"/>
        <v>-30.204545454545453</v>
      </c>
      <c r="F136" s="81">
        <f t="shared" si="218"/>
        <v>-77.666666666666671</v>
      </c>
      <c r="G136" s="81">
        <f t="shared" si="218"/>
        <v>-115.6</v>
      </c>
      <c r="H136" s="81">
        <f t="shared" si="218"/>
        <v>-146.24</v>
      </c>
      <c r="I136" s="81">
        <f t="shared" si="218"/>
        <v>-41.784313725490193</v>
      </c>
      <c r="J136" s="71"/>
      <c r="K136" s="85">
        <f t="shared" si="155"/>
        <v>-41.784313725490193</v>
      </c>
      <c r="L136" s="85">
        <f t="shared" ref="L136:O181" si="219">K136</f>
        <v>-41.784313725490193</v>
      </c>
      <c r="M136" s="85">
        <f t="shared" si="219"/>
        <v>-41.784313725490193</v>
      </c>
      <c r="N136" s="85">
        <f t="shared" si="219"/>
        <v>-41.784313725490193</v>
      </c>
      <c r="O136" s="85">
        <f t="shared" si="219"/>
        <v>-41.784313725490193</v>
      </c>
    </row>
    <row r="137" spans="1:15" x14ac:dyDescent="0.2">
      <c r="A137" s="9" t="s">
        <v>136</v>
      </c>
      <c r="B137" s="79">
        <f>Historicals!B160</f>
        <v>262</v>
      </c>
      <c r="C137" s="79">
        <f>Historicals!C160</f>
        <v>309</v>
      </c>
      <c r="D137" s="79">
        <f>Historicals!D160</f>
        <v>317</v>
      </c>
      <c r="E137" s="79">
        <f>Historicals!E160</f>
        <v>286</v>
      </c>
      <c r="F137" s="79">
        <f>Historicals!F160</f>
        <v>278</v>
      </c>
      <c r="G137" s="79">
        <f>Historicals!G160</f>
        <v>286</v>
      </c>
      <c r="H137" s="79">
        <f>Historicals!H160</f>
        <v>278</v>
      </c>
      <c r="I137" s="79">
        <f>Historicals!I160</f>
        <v>222</v>
      </c>
      <c r="J137" s="71"/>
      <c r="K137" s="85"/>
      <c r="L137" s="85"/>
      <c r="M137" s="85"/>
      <c r="N137" s="85"/>
      <c r="O137" s="85"/>
    </row>
    <row r="138" spans="1:15" x14ac:dyDescent="0.2">
      <c r="A138" s="46" t="s">
        <v>130</v>
      </c>
      <c r="B138" s="47" t="str">
        <f>+IFERROR(B137/A137-1,"nm")</f>
        <v>nm</v>
      </c>
      <c r="C138" s="74">
        <f>(C137-B137)/B137</f>
        <v>0.17938931297709923</v>
      </c>
      <c r="D138" s="74">
        <f t="shared" ref="D138" si="220">(D137-C137)/C137</f>
        <v>2.5889967637540454E-2</v>
      </c>
      <c r="E138" s="74">
        <f t="shared" ref="E138" si="221">(E137-D137)/D137</f>
        <v>-9.7791798107255523E-2</v>
      </c>
      <c r="F138" s="74">
        <f t="shared" ref="F138" si="222">(F137-E137)/E137</f>
        <v>-2.7972027972027972E-2</v>
      </c>
      <c r="G138" s="74">
        <f t="shared" ref="G138" si="223">(G137-F137)/F137</f>
        <v>2.8776978417266189E-2</v>
      </c>
      <c r="H138" s="74">
        <f t="shared" ref="H138" si="224">(H137-G137)/G137</f>
        <v>-2.7972027972027972E-2</v>
      </c>
      <c r="I138" s="74">
        <f t="shared" ref="I138" si="225">(I137-H137)/H137</f>
        <v>-0.20143884892086331</v>
      </c>
      <c r="J138" s="71"/>
      <c r="K138" s="85">
        <f t="shared" si="155"/>
        <v>-0.20143884892086331</v>
      </c>
      <c r="L138" s="85">
        <f t="shared" ref="L138:O181" si="226">K138</f>
        <v>-0.20143884892086331</v>
      </c>
      <c r="M138" s="85">
        <f t="shared" si="226"/>
        <v>-0.20143884892086331</v>
      </c>
      <c r="N138" s="85">
        <f t="shared" si="226"/>
        <v>-0.20143884892086331</v>
      </c>
      <c r="O138" s="85">
        <f t="shared" si="226"/>
        <v>-0.20143884892086331</v>
      </c>
    </row>
    <row r="139" spans="1:15" x14ac:dyDescent="0.2">
      <c r="A139" s="46" t="s">
        <v>134</v>
      </c>
      <c r="B139" s="47">
        <f>B137/B126</f>
        <v>6.5287814602541738E-2</v>
      </c>
      <c r="C139" s="47">
        <f t="shared" ref="C139:I139" si="227">C137/C126</f>
        <v>8.1875993640699529E-2</v>
      </c>
      <c r="D139" s="47">
        <f t="shared" si="227"/>
        <v>4.3424657534246576</v>
      </c>
      <c r="E139" s="47">
        <f t="shared" si="227"/>
        <v>3.25</v>
      </c>
      <c r="F139" s="47">
        <f t="shared" si="227"/>
        <v>6.6190476190476186</v>
      </c>
      <c r="G139" s="47">
        <f t="shared" si="227"/>
        <v>9.5333333333333332</v>
      </c>
      <c r="H139" s="47">
        <f t="shared" si="227"/>
        <v>11.12</v>
      </c>
      <c r="I139" s="47">
        <f t="shared" si="227"/>
        <v>2.1764705882352939</v>
      </c>
      <c r="J139" s="71"/>
      <c r="K139" s="85">
        <f t="shared" si="155"/>
        <v>2.1764705882352939</v>
      </c>
      <c r="L139" s="85">
        <f t="shared" ref="L139:O181" si="228">K139</f>
        <v>2.1764705882352939</v>
      </c>
      <c r="M139" s="85">
        <f t="shared" si="228"/>
        <v>2.1764705882352939</v>
      </c>
      <c r="N139" s="85">
        <f t="shared" si="228"/>
        <v>2.1764705882352939</v>
      </c>
      <c r="O139" s="85">
        <f t="shared" si="228"/>
        <v>2.1764705882352939</v>
      </c>
    </row>
    <row r="140" spans="1:15" x14ac:dyDescent="0.2">
      <c r="A140" s="43" t="str">
        <f>Historicals!A197</f>
        <v>Converse</v>
      </c>
      <c r="B140" s="70"/>
      <c r="C140" s="70"/>
      <c r="D140" s="70"/>
      <c r="E140" s="70"/>
      <c r="F140" s="70"/>
      <c r="G140" s="70"/>
      <c r="H140" s="70"/>
      <c r="I140" s="70"/>
      <c r="J140" s="70"/>
      <c r="K140" s="88"/>
      <c r="L140" s="88"/>
      <c r="M140" s="88"/>
      <c r="N140" s="88"/>
      <c r="O140" s="88"/>
    </row>
    <row r="141" spans="1:15" x14ac:dyDescent="0.2">
      <c r="A141" s="9" t="s">
        <v>137</v>
      </c>
      <c r="B141" s="79">
        <f>Historicals!B125</f>
        <v>1982</v>
      </c>
      <c r="C141" s="79">
        <f>Historicals!C125</f>
        <v>1955</v>
      </c>
      <c r="D141" s="79">
        <f>Historicals!D125</f>
        <v>2042</v>
      </c>
      <c r="E141" s="79">
        <f>Historicals!E125</f>
        <v>1886</v>
      </c>
      <c r="F141" s="79">
        <f>Historicals!F125</f>
        <v>1906</v>
      </c>
      <c r="G141" s="79">
        <f>Historicals!G125</f>
        <v>1846</v>
      </c>
      <c r="H141" s="79">
        <f>Historicals!H125</f>
        <v>2205</v>
      </c>
      <c r="I141" s="79">
        <f>Historicals!I125</f>
        <v>2346</v>
      </c>
      <c r="J141" s="71"/>
      <c r="K141" s="85"/>
      <c r="L141" s="85"/>
      <c r="M141" s="85"/>
      <c r="N141" s="85"/>
      <c r="O141" s="85"/>
    </row>
    <row r="142" spans="1:15" x14ac:dyDescent="0.2">
      <c r="A142" s="44" t="s">
        <v>130</v>
      </c>
      <c r="B142" s="47" t="str">
        <f>+IFERROR(B141/A141-1,"nm")</f>
        <v>nm</v>
      </c>
      <c r="C142" s="74">
        <f>(C141-B141)/B141</f>
        <v>-1.3622603430877902E-2</v>
      </c>
      <c r="D142" s="74">
        <f t="shared" ref="D142:I142" si="229">(D141-C141)/C141</f>
        <v>4.4501278772378514E-2</v>
      </c>
      <c r="E142" s="74">
        <f t="shared" si="229"/>
        <v>-7.6395690499510283E-2</v>
      </c>
      <c r="F142" s="74">
        <f t="shared" si="229"/>
        <v>1.0604453870625663E-2</v>
      </c>
      <c r="G142" s="74">
        <f t="shared" si="229"/>
        <v>-3.1479538300104928E-2</v>
      </c>
      <c r="H142" s="74">
        <f t="shared" si="229"/>
        <v>0.19447453954496208</v>
      </c>
      <c r="I142" s="74">
        <f t="shared" si="229"/>
        <v>6.3945578231292516E-2</v>
      </c>
      <c r="J142" s="71"/>
      <c r="K142" s="85">
        <f t="shared" si="155"/>
        <v>6.3945578231292516E-2</v>
      </c>
      <c r="L142" s="85">
        <f t="shared" ref="L142:O181" si="230">K142</f>
        <v>6.3945578231292516E-2</v>
      </c>
      <c r="M142" s="85">
        <f t="shared" si="230"/>
        <v>6.3945578231292516E-2</v>
      </c>
      <c r="N142" s="85">
        <f t="shared" si="230"/>
        <v>6.3945578231292516E-2</v>
      </c>
      <c r="O142" s="85">
        <f t="shared" si="230"/>
        <v>6.3945578231292516E-2</v>
      </c>
    </row>
    <row r="143" spans="1:15" x14ac:dyDescent="0.2">
      <c r="A143" s="45" t="s">
        <v>114</v>
      </c>
      <c r="B143" s="47" t="str">
        <f>+IFERROR(B142/A142-1,"nm")</f>
        <v>nm</v>
      </c>
      <c r="C143" s="47" t="str">
        <f>+IFERROR(C142/B142-1,"nm")</f>
        <v>nm</v>
      </c>
      <c r="D143" s="47" t="str">
        <f>B143</f>
        <v>nm</v>
      </c>
      <c r="E143" s="72">
        <f>Historicals!E126</f>
        <v>1611</v>
      </c>
      <c r="F143" s="72">
        <f>Historicals!F126</f>
        <v>1658</v>
      </c>
      <c r="G143" s="72">
        <f>Historicals!G126</f>
        <v>1642</v>
      </c>
      <c r="H143" s="72">
        <f>Historicals!H126</f>
        <v>1986</v>
      </c>
      <c r="I143" s="72">
        <f>Historicals!I126</f>
        <v>2094</v>
      </c>
      <c r="J143" s="71"/>
      <c r="K143" s="85"/>
      <c r="L143" s="85"/>
      <c r="M143" s="85"/>
      <c r="N143" s="85"/>
      <c r="O143" s="85"/>
    </row>
    <row r="144" spans="1:15" x14ac:dyDescent="0.2">
      <c r="A144" s="44" t="s">
        <v>130</v>
      </c>
      <c r="B144" s="47" t="str">
        <f t="shared" ref="B144:B154" si="231">+IFERROR(B143/A143-1,"nm")</f>
        <v>nm</v>
      </c>
      <c r="C144" s="47" t="str">
        <f t="shared" ref="C144:C154" si="232">+IFERROR(C143/B143-1,"nm")</f>
        <v>nm</v>
      </c>
      <c r="D144" s="47" t="str">
        <f t="shared" ref="D144:E154" si="233">+IFERROR(D143/C143-1,"nm")</f>
        <v>nm</v>
      </c>
      <c r="E144" s="47" t="str">
        <f t="shared" si="233"/>
        <v>nm</v>
      </c>
      <c r="F144" s="74">
        <f>(F143-E143)/E143</f>
        <v>2.9174425822470516E-2</v>
      </c>
      <c r="G144" s="74">
        <f t="shared" ref="G144:I144" si="234">(G143-F143)/F143</f>
        <v>-9.6501809408926411E-3</v>
      </c>
      <c r="H144" s="74">
        <f t="shared" si="234"/>
        <v>0.20950060901339829</v>
      </c>
      <c r="I144" s="74">
        <f t="shared" si="234"/>
        <v>5.4380664652567974E-2</v>
      </c>
      <c r="J144" s="71"/>
      <c r="K144" s="85">
        <f t="shared" si="155"/>
        <v>5.4380664652567974E-2</v>
      </c>
      <c r="L144" s="85">
        <f t="shared" ref="L144:O181" si="235">K144</f>
        <v>5.4380664652567974E-2</v>
      </c>
      <c r="M144" s="85">
        <f t="shared" si="235"/>
        <v>5.4380664652567974E-2</v>
      </c>
      <c r="N144" s="85">
        <f t="shared" si="235"/>
        <v>5.4380664652567974E-2</v>
      </c>
      <c r="O144" s="85">
        <f t="shared" si="235"/>
        <v>5.4380664652567974E-2</v>
      </c>
    </row>
    <row r="145" spans="1:15" x14ac:dyDescent="0.2">
      <c r="A145" s="44" t="s">
        <v>138</v>
      </c>
      <c r="B145" s="47" t="str">
        <f t="shared" si="231"/>
        <v>nm</v>
      </c>
      <c r="C145" s="47" t="str">
        <f t="shared" si="232"/>
        <v>nm</v>
      </c>
      <c r="D145" s="47" t="str">
        <f t="shared" si="233"/>
        <v>nm</v>
      </c>
      <c r="E145" s="47" t="str">
        <f t="shared" si="233"/>
        <v>nm</v>
      </c>
      <c r="F145" s="30">
        <f>Historicals!F198</f>
        <v>2.9000000000000001E-2</v>
      </c>
      <c r="G145" s="30">
        <f>Historicals!G198</f>
        <v>-0.01</v>
      </c>
      <c r="H145" s="30">
        <f>Historicals!H198</f>
        <v>0.21</v>
      </c>
      <c r="I145" s="30">
        <f>Historicals!I198</f>
        <v>0.06</v>
      </c>
      <c r="J145" s="71"/>
      <c r="K145" s="85">
        <f t="shared" si="155"/>
        <v>0.06</v>
      </c>
      <c r="L145" s="85">
        <f t="shared" ref="L145:O181" si="236">K145</f>
        <v>0.06</v>
      </c>
      <c r="M145" s="85">
        <f t="shared" si="236"/>
        <v>0.06</v>
      </c>
      <c r="N145" s="85">
        <f t="shared" si="236"/>
        <v>0.06</v>
      </c>
      <c r="O145" s="85">
        <f t="shared" si="236"/>
        <v>0.06</v>
      </c>
    </row>
    <row r="146" spans="1:15" x14ac:dyDescent="0.2">
      <c r="A146" s="44" t="s">
        <v>139</v>
      </c>
      <c r="B146" s="47" t="str">
        <f t="shared" si="231"/>
        <v>nm</v>
      </c>
      <c r="C146" s="47" t="str">
        <f t="shared" si="232"/>
        <v>nm</v>
      </c>
      <c r="D146" s="47" t="str">
        <f t="shared" si="233"/>
        <v>nm</v>
      </c>
      <c r="E146" s="47" t="str">
        <f t="shared" si="233"/>
        <v>nm</v>
      </c>
      <c r="F146" s="47">
        <f t="shared" ref="F146:I146" si="237">+IFERROR(F144-F145,"nm")</f>
        <v>1.7442582247051419E-4</v>
      </c>
      <c r="G146" s="47">
        <f t="shared" si="237"/>
        <v>3.4981905910735911E-4</v>
      </c>
      <c r="H146" s="47">
        <f t="shared" si="237"/>
        <v>-4.9939098660170544E-4</v>
      </c>
      <c r="I146" s="47">
        <f t="shared" si="237"/>
        <v>-5.6193353474320237E-3</v>
      </c>
      <c r="J146" s="71"/>
      <c r="K146" s="85">
        <f t="shared" si="155"/>
        <v>-5.6193353474320237E-3</v>
      </c>
      <c r="L146" s="85">
        <f t="shared" ref="L146:O181" si="238">K146</f>
        <v>-5.6193353474320237E-3</v>
      </c>
      <c r="M146" s="85">
        <f t="shared" si="238"/>
        <v>-5.6193353474320237E-3</v>
      </c>
      <c r="N146" s="85">
        <f t="shared" si="238"/>
        <v>-5.6193353474320237E-3</v>
      </c>
      <c r="O146" s="85">
        <f t="shared" si="238"/>
        <v>-5.6193353474320237E-3</v>
      </c>
    </row>
    <row r="147" spans="1:15" x14ac:dyDescent="0.2">
      <c r="A147" s="45" t="s">
        <v>115</v>
      </c>
      <c r="B147" s="47" t="str">
        <f t="shared" si="231"/>
        <v>nm</v>
      </c>
      <c r="C147" s="47" t="str">
        <f t="shared" si="232"/>
        <v>nm</v>
      </c>
      <c r="D147" s="47" t="str">
        <f t="shared" si="233"/>
        <v>nm</v>
      </c>
      <c r="E147" s="71">
        <f>Historicals!E127</f>
        <v>144</v>
      </c>
      <c r="F147" s="71">
        <f>Historicals!F127</f>
        <v>118</v>
      </c>
      <c r="G147" s="71">
        <f>Historicals!G127</f>
        <v>89</v>
      </c>
      <c r="H147" s="71">
        <f>Historicals!H127</f>
        <v>104</v>
      </c>
      <c r="I147" s="71">
        <f>Historicals!I127</f>
        <v>103</v>
      </c>
      <c r="J147" s="71"/>
      <c r="K147" s="85"/>
      <c r="L147" s="85"/>
      <c r="M147" s="85"/>
      <c r="N147" s="85"/>
      <c r="O147" s="85"/>
    </row>
    <row r="148" spans="1:15" x14ac:dyDescent="0.2">
      <c r="A148" s="44" t="s">
        <v>130</v>
      </c>
      <c r="B148" s="47" t="str">
        <f t="shared" si="231"/>
        <v>nm</v>
      </c>
      <c r="C148" s="47" t="str">
        <f t="shared" si="232"/>
        <v>nm</v>
      </c>
      <c r="D148" s="47" t="str">
        <f t="shared" si="233"/>
        <v>nm</v>
      </c>
      <c r="E148" s="47" t="str">
        <f t="shared" si="233"/>
        <v>nm</v>
      </c>
      <c r="F148" s="47">
        <f>(F147-E147)/E147</f>
        <v>-0.18055555555555555</v>
      </c>
      <c r="G148" s="47">
        <f t="shared" ref="G148:I148" si="239">(G147-F147)/F147</f>
        <v>-0.24576271186440679</v>
      </c>
      <c r="H148" s="47">
        <f t="shared" si="239"/>
        <v>0.16853932584269662</v>
      </c>
      <c r="I148" s="47">
        <f t="shared" si="239"/>
        <v>-9.6153846153846159E-3</v>
      </c>
      <c r="J148" s="71"/>
      <c r="K148" s="85">
        <f t="shared" si="155"/>
        <v>-9.6153846153846159E-3</v>
      </c>
      <c r="L148" s="85">
        <f t="shared" ref="L148:O181" si="240">K148</f>
        <v>-9.6153846153846159E-3</v>
      </c>
      <c r="M148" s="85">
        <f t="shared" si="240"/>
        <v>-9.6153846153846159E-3</v>
      </c>
      <c r="N148" s="85">
        <f t="shared" si="240"/>
        <v>-9.6153846153846159E-3</v>
      </c>
      <c r="O148" s="85">
        <f t="shared" si="240"/>
        <v>-9.6153846153846159E-3</v>
      </c>
    </row>
    <row r="149" spans="1:15" x14ac:dyDescent="0.2">
      <c r="A149" s="44" t="s">
        <v>138</v>
      </c>
      <c r="B149" s="47" t="str">
        <f t="shared" si="231"/>
        <v>nm</v>
      </c>
      <c r="C149" s="47" t="str">
        <f t="shared" si="232"/>
        <v>nm</v>
      </c>
      <c r="D149" s="47" t="str">
        <f t="shared" si="233"/>
        <v>nm</v>
      </c>
      <c r="E149" s="47" t="str">
        <f t="shared" si="233"/>
        <v>nm</v>
      </c>
      <c r="F149" s="47">
        <f>Historicals!F199</f>
        <v>-0.18099999999999999</v>
      </c>
      <c r="G149" s="47">
        <f>Historicals!G199</f>
        <v>-0.246</v>
      </c>
      <c r="H149" s="47">
        <f>Historicals!H199</f>
        <v>0.16900000000000001</v>
      </c>
      <c r="I149" s="47">
        <f>Historicals!I199</f>
        <v>-0.03</v>
      </c>
      <c r="J149" s="71"/>
      <c r="K149" s="85">
        <f t="shared" si="155"/>
        <v>-0.03</v>
      </c>
      <c r="L149" s="85">
        <f t="shared" ref="L149:O181" si="241">K149</f>
        <v>-0.03</v>
      </c>
      <c r="M149" s="85">
        <f t="shared" si="241"/>
        <v>-0.03</v>
      </c>
      <c r="N149" s="85">
        <f t="shared" si="241"/>
        <v>-0.03</v>
      </c>
      <c r="O149" s="85">
        <f t="shared" si="241"/>
        <v>-0.03</v>
      </c>
    </row>
    <row r="150" spans="1:15" x14ac:dyDescent="0.2">
      <c r="A150" s="44" t="s">
        <v>139</v>
      </c>
      <c r="B150" s="47" t="str">
        <f t="shared" si="231"/>
        <v>nm</v>
      </c>
      <c r="C150" s="47" t="str">
        <f t="shared" si="232"/>
        <v>nm</v>
      </c>
      <c r="D150" s="47" t="str">
        <f t="shared" si="233"/>
        <v>nm</v>
      </c>
      <c r="E150" s="47" t="str">
        <f t="shared" si="233"/>
        <v>nm</v>
      </c>
      <c r="F150" s="47">
        <f t="shared" ref="F150:I150" si="242">+IFERROR(F148-F149,"nm")</f>
        <v>4.4444444444444176E-4</v>
      </c>
      <c r="G150" s="47">
        <f t="shared" si="242"/>
        <v>2.372881355932055E-4</v>
      </c>
      <c r="H150" s="47">
        <f t="shared" si="242"/>
        <v>-4.6067415730338679E-4</v>
      </c>
      <c r="I150" s="47">
        <f t="shared" si="242"/>
        <v>2.0384615384615383E-2</v>
      </c>
      <c r="J150" s="71"/>
      <c r="K150" s="85">
        <f t="shared" ref="K150:K188" si="243">I150</f>
        <v>2.0384615384615383E-2</v>
      </c>
      <c r="L150" s="85">
        <f t="shared" ref="L150:O181" si="244">K150</f>
        <v>2.0384615384615383E-2</v>
      </c>
      <c r="M150" s="85">
        <f t="shared" si="244"/>
        <v>2.0384615384615383E-2</v>
      </c>
      <c r="N150" s="85">
        <f t="shared" si="244"/>
        <v>2.0384615384615383E-2</v>
      </c>
      <c r="O150" s="85">
        <f t="shared" si="244"/>
        <v>2.0384615384615383E-2</v>
      </c>
    </row>
    <row r="151" spans="1:15" x14ac:dyDescent="0.2">
      <c r="A151" s="45" t="s">
        <v>116</v>
      </c>
      <c r="B151" s="47" t="str">
        <f t="shared" si="231"/>
        <v>nm</v>
      </c>
      <c r="C151" s="47" t="str">
        <f t="shared" si="232"/>
        <v>nm</v>
      </c>
      <c r="D151" s="47" t="str">
        <f t="shared" si="233"/>
        <v>nm</v>
      </c>
      <c r="E151" s="71">
        <f>Historicals!E128</f>
        <v>28</v>
      </c>
      <c r="F151" s="71">
        <f>Historicals!F128</f>
        <v>24</v>
      </c>
      <c r="G151" s="71">
        <f>Historicals!G128</f>
        <v>25</v>
      </c>
      <c r="H151" s="71">
        <f>Historicals!H128</f>
        <v>29</v>
      </c>
      <c r="I151" s="71">
        <f>Historicals!I128</f>
        <v>26</v>
      </c>
      <c r="J151" s="71"/>
      <c r="K151" s="85"/>
      <c r="L151" s="85"/>
      <c r="M151" s="85"/>
      <c r="N151" s="85"/>
      <c r="O151" s="85"/>
    </row>
    <row r="152" spans="1:15" x14ac:dyDescent="0.2">
      <c r="A152" s="44" t="s">
        <v>130</v>
      </c>
      <c r="B152" s="47" t="str">
        <f t="shared" si="231"/>
        <v>nm</v>
      </c>
      <c r="C152" s="47" t="str">
        <f t="shared" si="232"/>
        <v>nm</v>
      </c>
      <c r="D152" s="47" t="str">
        <f t="shared" si="233"/>
        <v>nm</v>
      </c>
      <c r="E152" s="47" t="str">
        <f t="shared" si="233"/>
        <v>nm</v>
      </c>
      <c r="F152" s="86">
        <f>(F151-E151)/E151</f>
        <v>-0.14285714285714285</v>
      </c>
      <c r="G152" s="86">
        <f t="shared" ref="G152:I152" si="245">(G151-F151)/F151</f>
        <v>4.1666666666666664E-2</v>
      </c>
      <c r="H152" s="86">
        <f t="shared" si="245"/>
        <v>0.16</v>
      </c>
      <c r="I152" s="86">
        <f t="shared" si="245"/>
        <v>-0.10344827586206896</v>
      </c>
      <c r="J152" s="73"/>
      <c r="K152" s="85">
        <f t="shared" si="243"/>
        <v>-0.10344827586206896</v>
      </c>
      <c r="L152" s="85">
        <f t="shared" ref="L152:O181" si="246">K152</f>
        <v>-0.10344827586206896</v>
      </c>
      <c r="M152" s="85">
        <f t="shared" si="246"/>
        <v>-0.10344827586206896</v>
      </c>
      <c r="N152" s="85">
        <f t="shared" si="246"/>
        <v>-0.10344827586206896</v>
      </c>
      <c r="O152" s="85">
        <f t="shared" si="246"/>
        <v>-0.10344827586206896</v>
      </c>
    </row>
    <row r="153" spans="1:15" x14ac:dyDescent="0.2">
      <c r="A153" s="44" t="s">
        <v>138</v>
      </c>
      <c r="B153" s="47" t="str">
        <f t="shared" si="231"/>
        <v>nm</v>
      </c>
      <c r="C153" s="47" t="str">
        <f t="shared" si="232"/>
        <v>nm</v>
      </c>
      <c r="D153" s="47" t="str">
        <f t="shared" si="233"/>
        <v>nm</v>
      </c>
      <c r="E153" s="47" t="str">
        <f t="shared" si="233"/>
        <v>nm</v>
      </c>
      <c r="F153" s="47">
        <f>Historicals!F200</f>
        <v>-0.14299999999999999</v>
      </c>
      <c r="G153" s="47">
        <f>Historicals!G200</f>
        <v>4.2000000000000003E-2</v>
      </c>
      <c r="H153" s="47">
        <f>Historicals!H200</f>
        <v>0.16</v>
      </c>
      <c r="I153" s="47">
        <f>Historicals!I200</f>
        <v>-0.16</v>
      </c>
      <c r="J153" s="71"/>
      <c r="K153" s="85">
        <f t="shared" si="243"/>
        <v>-0.16</v>
      </c>
      <c r="L153" s="85">
        <f t="shared" ref="L153:O181" si="247">K153</f>
        <v>-0.16</v>
      </c>
      <c r="M153" s="85">
        <f t="shared" si="247"/>
        <v>-0.16</v>
      </c>
      <c r="N153" s="85">
        <f t="shared" si="247"/>
        <v>-0.16</v>
      </c>
      <c r="O153" s="85">
        <f t="shared" si="247"/>
        <v>-0.16</v>
      </c>
    </row>
    <row r="154" spans="1:15" x14ac:dyDescent="0.2">
      <c r="A154" s="44" t="s">
        <v>139</v>
      </c>
      <c r="B154" s="47" t="str">
        <f t="shared" si="231"/>
        <v>nm</v>
      </c>
      <c r="C154" s="47" t="str">
        <f t="shared" si="232"/>
        <v>nm</v>
      </c>
      <c r="D154" s="47" t="str">
        <f t="shared" si="233"/>
        <v>nm</v>
      </c>
      <c r="E154" s="47" t="str">
        <f t="shared" si="233"/>
        <v>nm</v>
      </c>
      <c r="F154" s="47">
        <f>+IFERROR(F152-F153,"nm")</f>
        <v>1.4285714285713902E-4</v>
      </c>
      <c r="G154" s="47">
        <f t="shared" ref="G154:I154" si="248">+IFERROR(G152-G153,"nm")</f>
        <v>-3.3333333333333826E-4</v>
      </c>
      <c r="H154" s="47">
        <f t="shared" si="248"/>
        <v>0</v>
      </c>
      <c r="I154" s="47">
        <f t="shared" si="248"/>
        <v>5.6551724137931039E-2</v>
      </c>
      <c r="J154" s="71"/>
      <c r="K154" s="85">
        <f t="shared" si="243"/>
        <v>5.6551724137931039E-2</v>
      </c>
      <c r="L154" s="85">
        <f t="shared" ref="L154:O181" si="249">K154</f>
        <v>5.6551724137931039E-2</v>
      </c>
      <c r="M154" s="85">
        <f t="shared" si="249"/>
        <v>5.6551724137931039E-2</v>
      </c>
      <c r="N154" s="85">
        <f t="shared" si="249"/>
        <v>5.6551724137931039E-2</v>
      </c>
      <c r="O154" s="85">
        <f t="shared" si="249"/>
        <v>5.6551724137931039E-2</v>
      </c>
    </row>
    <row r="155" spans="1:15" x14ac:dyDescent="0.2">
      <c r="A155" s="9" t="s">
        <v>131</v>
      </c>
      <c r="B155" s="79">
        <f>B161+B158</f>
        <v>535</v>
      </c>
      <c r="C155" s="79">
        <f t="shared" ref="C155:I155" si="250">C161+C158</f>
        <v>514</v>
      </c>
      <c r="D155" s="79">
        <f t="shared" si="250"/>
        <v>505</v>
      </c>
      <c r="E155" s="79">
        <f t="shared" si="250"/>
        <v>343</v>
      </c>
      <c r="F155" s="79">
        <f t="shared" si="250"/>
        <v>334</v>
      </c>
      <c r="G155" s="79">
        <f t="shared" si="250"/>
        <v>322</v>
      </c>
      <c r="H155" s="79">
        <f t="shared" si="250"/>
        <v>569</v>
      </c>
      <c r="I155" s="79">
        <f t="shared" si="250"/>
        <v>691</v>
      </c>
      <c r="J155" s="71"/>
      <c r="K155" s="85"/>
      <c r="L155" s="85"/>
      <c r="M155" s="85"/>
      <c r="N155" s="85"/>
      <c r="O155" s="85"/>
    </row>
    <row r="156" spans="1:15" x14ac:dyDescent="0.2">
      <c r="A156" s="46" t="s">
        <v>130</v>
      </c>
      <c r="B156" s="77"/>
      <c r="C156" s="47">
        <f>(C155-B155)/B155</f>
        <v>-3.925233644859813E-2</v>
      </c>
      <c r="D156" s="47">
        <f t="shared" ref="D156:I156" si="251">(D155-C155)/C155</f>
        <v>-1.7509727626459144E-2</v>
      </c>
      <c r="E156" s="47">
        <f t="shared" si="251"/>
        <v>-0.3207920792079208</v>
      </c>
      <c r="F156" s="47">
        <f t="shared" si="251"/>
        <v>-2.6239067055393587E-2</v>
      </c>
      <c r="G156" s="47">
        <f t="shared" si="251"/>
        <v>-3.5928143712574849E-2</v>
      </c>
      <c r="H156" s="47">
        <f t="shared" si="251"/>
        <v>0.76708074534161486</v>
      </c>
      <c r="I156" s="47">
        <f t="shared" si="251"/>
        <v>0.21441124780316345</v>
      </c>
      <c r="J156" s="71"/>
      <c r="K156" s="85">
        <f t="shared" si="243"/>
        <v>0.21441124780316345</v>
      </c>
      <c r="L156" s="85">
        <f t="shared" ref="L156:O181" si="252">K156</f>
        <v>0.21441124780316345</v>
      </c>
      <c r="M156" s="85">
        <f t="shared" si="252"/>
        <v>0.21441124780316345</v>
      </c>
      <c r="N156" s="85">
        <f t="shared" si="252"/>
        <v>0.21441124780316345</v>
      </c>
      <c r="O156" s="85">
        <f t="shared" si="252"/>
        <v>0.21441124780316345</v>
      </c>
    </row>
    <row r="157" spans="1:15" x14ac:dyDescent="0.2">
      <c r="A157" s="46" t="s">
        <v>132</v>
      </c>
      <c r="B157" s="47">
        <f>B155/B141</f>
        <v>0.26992936427850656</v>
      </c>
      <c r="C157" s="47">
        <f t="shared" ref="C157:I157" si="253">C155/C141</f>
        <v>0.26291560102301792</v>
      </c>
      <c r="D157" s="47">
        <f t="shared" si="253"/>
        <v>0.24730656219392752</v>
      </c>
      <c r="E157" s="47">
        <f t="shared" si="253"/>
        <v>0.18186638388123011</v>
      </c>
      <c r="F157" s="47">
        <f t="shared" si="253"/>
        <v>0.17523609653725078</v>
      </c>
      <c r="G157" s="47">
        <f t="shared" si="253"/>
        <v>0.17443120260021669</v>
      </c>
      <c r="H157" s="47">
        <f t="shared" si="253"/>
        <v>0.25804988662131517</v>
      </c>
      <c r="I157" s="47">
        <f t="shared" si="253"/>
        <v>0.29454390451832907</v>
      </c>
      <c r="J157" s="71"/>
      <c r="K157" s="85">
        <f t="shared" si="243"/>
        <v>0.29454390451832907</v>
      </c>
      <c r="L157" s="85">
        <f t="shared" ref="L157:O181" si="254">K157</f>
        <v>0.29454390451832907</v>
      </c>
      <c r="M157" s="85">
        <f t="shared" si="254"/>
        <v>0.29454390451832907</v>
      </c>
      <c r="N157" s="85">
        <f t="shared" si="254"/>
        <v>0.29454390451832907</v>
      </c>
      <c r="O157" s="85">
        <f t="shared" si="254"/>
        <v>0.29454390451832907</v>
      </c>
    </row>
    <row r="158" spans="1:15" x14ac:dyDescent="0.2">
      <c r="A158" s="9" t="s">
        <v>133</v>
      </c>
      <c r="B158" s="79">
        <f>Historicals!B173</f>
        <v>18</v>
      </c>
      <c r="C158" s="79">
        <f>Historicals!C173</f>
        <v>27</v>
      </c>
      <c r="D158" s="79">
        <f>Historicals!D173</f>
        <v>28</v>
      </c>
      <c r="E158" s="79">
        <f>Historicals!E173</f>
        <v>33</v>
      </c>
      <c r="F158" s="79">
        <f>Historicals!F173</f>
        <v>31</v>
      </c>
      <c r="G158" s="79">
        <f>Historicals!G173</f>
        <v>25</v>
      </c>
      <c r="H158" s="79">
        <f>Historicals!H173</f>
        <v>26</v>
      </c>
      <c r="I158" s="79">
        <f>Historicals!I173</f>
        <v>22</v>
      </c>
      <c r="J158" s="71"/>
      <c r="K158" s="85"/>
      <c r="L158" s="85"/>
      <c r="M158" s="85"/>
      <c r="N158" s="85"/>
      <c r="O158" s="85"/>
    </row>
    <row r="159" spans="1:15" x14ac:dyDescent="0.2">
      <c r="A159" s="46" t="s">
        <v>130</v>
      </c>
      <c r="B159" s="77"/>
      <c r="C159" s="47">
        <f>(C158-B158)/B158</f>
        <v>0.5</v>
      </c>
      <c r="D159" s="47">
        <f t="shared" ref="D159:I159" si="255">(D158-C158)/C158</f>
        <v>3.7037037037037035E-2</v>
      </c>
      <c r="E159" s="47">
        <f t="shared" si="255"/>
        <v>0.17857142857142858</v>
      </c>
      <c r="F159" s="47">
        <f t="shared" si="255"/>
        <v>-6.0606060606060608E-2</v>
      </c>
      <c r="G159" s="47">
        <f t="shared" si="255"/>
        <v>-0.19354838709677419</v>
      </c>
      <c r="H159" s="47">
        <f t="shared" si="255"/>
        <v>0.04</v>
      </c>
      <c r="I159" s="47">
        <f t="shared" si="255"/>
        <v>-0.15384615384615385</v>
      </c>
      <c r="J159" s="71"/>
      <c r="K159" s="85">
        <f t="shared" si="243"/>
        <v>-0.15384615384615385</v>
      </c>
      <c r="L159" s="85">
        <f t="shared" ref="L159:O181" si="256">K159</f>
        <v>-0.15384615384615385</v>
      </c>
      <c r="M159" s="85">
        <f t="shared" si="256"/>
        <v>-0.15384615384615385</v>
      </c>
      <c r="N159" s="85">
        <f t="shared" si="256"/>
        <v>-0.15384615384615385</v>
      </c>
      <c r="O159" s="85">
        <f t="shared" si="256"/>
        <v>-0.15384615384615385</v>
      </c>
    </row>
    <row r="160" spans="1:15" x14ac:dyDescent="0.2">
      <c r="A160" s="46" t="s">
        <v>134</v>
      </c>
      <c r="B160" s="47">
        <f>B158/B141</f>
        <v>9.0817356205852677E-3</v>
      </c>
      <c r="C160" s="47">
        <f t="shared" ref="C160:I160" si="257">C158/C141</f>
        <v>1.3810741687979539E-2</v>
      </c>
      <c r="D160" s="47">
        <f t="shared" si="257"/>
        <v>1.3712047012732615E-2</v>
      </c>
      <c r="E160" s="47">
        <f t="shared" si="257"/>
        <v>1.7497348886532343E-2</v>
      </c>
      <c r="F160" s="47">
        <f t="shared" si="257"/>
        <v>1.6264428121720881E-2</v>
      </c>
      <c r="G160" s="47">
        <f t="shared" si="257"/>
        <v>1.3542795232936078E-2</v>
      </c>
      <c r="H160" s="47">
        <f t="shared" si="257"/>
        <v>1.1791383219954649E-2</v>
      </c>
      <c r="I160" s="47">
        <f t="shared" si="257"/>
        <v>9.3776641091219103E-3</v>
      </c>
      <c r="J160" s="71"/>
      <c r="K160" s="85">
        <f t="shared" si="243"/>
        <v>9.3776641091219103E-3</v>
      </c>
      <c r="L160" s="85">
        <f t="shared" ref="L160:O181" si="258">K160</f>
        <v>9.3776641091219103E-3</v>
      </c>
      <c r="M160" s="85">
        <f t="shared" si="258"/>
        <v>9.3776641091219103E-3</v>
      </c>
      <c r="N160" s="85">
        <f t="shared" si="258"/>
        <v>9.3776641091219103E-3</v>
      </c>
      <c r="O160" s="85">
        <f t="shared" si="258"/>
        <v>9.3776641091219103E-3</v>
      </c>
    </row>
    <row r="161" spans="1:15" x14ac:dyDescent="0.2">
      <c r="A161" s="9" t="s">
        <v>135</v>
      </c>
      <c r="B161" s="79">
        <f>Historicals!B140</f>
        <v>517</v>
      </c>
      <c r="C161" s="79">
        <f>Historicals!C140</f>
        <v>487</v>
      </c>
      <c r="D161" s="79">
        <f>Historicals!D140</f>
        <v>477</v>
      </c>
      <c r="E161" s="79">
        <f>Historicals!E140</f>
        <v>310</v>
      </c>
      <c r="F161" s="79">
        <f>Historicals!F140</f>
        <v>303</v>
      </c>
      <c r="G161" s="79">
        <f>Historicals!G140</f>
        <v>297</v>
      </c>
      <c r="H161" s="79">
        <f>Historicals!H140</f>
        <v>543</v>
      </c>
      <c r="I161" s="79">
        <f>Historicals!I140</f>
        <v>669</v>
      </c>
      <c r="J161" s="71"/>
      <c r="K161" s="85"/>
      <c r="L161" s="85"/>
      <c r="M161" s="85"/>
      <c r="N161" s="85"/>
      <c r="O161" s="85"/>
    </row>
    <row r="162" spans="1:15" x14ac:dyDescent="0.2">
      <c r="A162" s="46" t="s">
        <v>130</v>
      </c>
      <c r="B162" s="77"/>
      <c r="C162" s="47">
        <f>(C161-B161)/B161</f>
        <v>-5.8027079303675046E-2</v>
      </c>
      <c r="D162" s="47">
        <f t="shared" ref="D162:I162" si="259">(D161-C161)/C161</f>
        <v>-2.0533880903490759E-2</v>
      </c>
      <c r="E162" s="47">
        <f t="shared" si="259"/>
        <v>-0.35010482180293501</v>
      </c>
      <c r="F162" s="47">
        <f t="shared" si="259"/>
        <v>-2.2580645161290321E-2</v>
      </c>
      <c r="G162" s="47">
        <f t="shared" si="259"/>
        <v>-1.9801980198019802E-2</v>
      </c>
      <c r="H162" s="47">
        <f t="shared" si="259"/>
        <v>0.82828282828282829</v>
      </c>
      <c r="I162" s="47">
        <f t="shared" si="259"/>
        <v>0.23204419889502761</v>
      </c>
      <c r="J162" s="71"/>
      <c r="K162" s="85">
        <f t="shared" si="243"/>
        <v>0.23204419889502761</v>
      </c>
      <c r="L162" s="85">
        <f t="shared" ref="L162:O181" si="260">K162</f>
        <v>0.23204419889502761</v>
      </c>
      <c r="M162" s="85">
        <f t="shared" si="260"/>
        <v>0.23204419889502761</v>
      </c>
      <c r="N162" s="85">
        <f t="shared" si="260"/>
        <v>0.23204419889502761</v>
      </c>
      <c r="O162" s="85">
        <f t="shared" si="260"/>
        <v>0.23204419889502761</v>
      </c>
    </row>
    <row r="163" spans="1:15" x14ac:dyDescent="0.2">
      <c r="A163" s="46" t="s">
        <v>132</v>
      </c>
      <c r="B163" s="47">
        <f>B161/B141</f>
        <v>0.26084762865792127</v>
      </c>
      <c r="C163" s="47">
        <f t="shared" ref="C163:I163" si="261">C161/C141</f>
        <v>0.24910485933503837</v>
      </c>
      <c r="D163" s="47">
        <f t="shared" si="261"/>
        <v>0.23359451518119489</v>
      </c>
      <c r="E163" s="47">
        <f t="shared" si="261"/>
        <v>0.16436903499469777</v>
      </c>
      <c r="F163" s="47">
        <f t="shared" si="261"/>
        <v>0.1589716684155299</v>
      </c>
      <c r="G163" s="47">
        <f t="shared" si="261"/>
        <v>0.16088840736728061</v>
      </c>
      <c r="H163" s="47">
        <f t="shared" si="261"/>
        <v>0.24625850340136055</v>
      </c>
      <c r="I163" s="47">
        <f t="shared" si="261"/>
        <v>0.28516624040920718</v>
      </c>
      <c r="J163" s="71"/>
      <c r="K163" s="85">
        <f t="shared" si="243"/>
        <v>0.28516624040920718</v>
      </c>
      <c r="L163" s="85">
        <f t="shared" ref="L163:O181" si="262">K163</f>
        <v>0.28516624040920718</v>
      </c>
      <c r="M163" s="85">
        <f t="shared" si="262"/>
        <v>0.28516624040920718</v>
      </c>
      <c r="N163" s="85">
        <f t="shared" si="262"/>
        <v>0.28516624040920718</v>
      </c>
      <c r="O163" s="85">
        <f t="shared" si="262"/>
        <v>0.28516624040920718</v>
      </c>
    </row>
    <row r="164" spans="1:15" x14ac:dyDescent="0.2">
      <c r="A164" s="9" t="s">
        <v>136</v>
      </c>
      <c r="B164" s="79">
        <f>Historicals!B162</f>
        <v>101</v>
      </c>
      <c r="C164" s="79">
        <f>Historicals!C162</f>
        <v>39</v>
      </c>
      <c r="D164" s="79">
        <f>Historicals!D162</f>
        <v>30</v>
      </c>
      <c r="E164" s="79">
        <f>Historicals!E162</f>
        <v>22</v>
      </c>
      <c r="F164" s="79">
        <f>Historicals!F162</f>
        <v>18</v>
      </c>
      <c r="G164" s="79">
        <f>Historicals!G162</f>
        <v>12</v>
      </c>
      <c r="H164" s="79">
        <f>Historicals!H162</f>
        <v>7</v>
      </c>
      <c r="I164" s="79">
        <f>Historicals!I162</f>
        <v>9</v>
      </c>
      <c r="J164" s="71"/>
      <c r="K164" s="85"/>
      <c r="L164" s="85"/>
      <c r="M164" s="85"/>
      <c r="N164" s="85"/>
      <c r="O164" s="85"/>
    </row>
    <row r="165" spans="1:15" x14ac:dyDescent="0.2">
      <c r="A165" s="46" t="s">
        <v>130</v>
      </c>
      <c r="B165" s="77"/>
      <c r="C165" s="47">
        <f>(C164-B164)/B164</f>
        <v>-0.61386138613861385</v>
      </c>
      <c r="D165" s="47">
        <f t="shared" ref="D165:I165" si="263">(D164-C164)/C164</f>
        <v>-0.23076923076923078</v>
      </c>
      <c r="E165" s="47">
        <f t="shared" si="263"/>
        <v>-0.26666666666666666</v>
      </c>
      <c r="F165" s="47">
        <f t="shared" si="263"/>
        <v>-0.18181818181818182</v>
      </c>
      <c r="G165" s="47">
        <f t="shared" si="263"/>
        <v>-0.33333333333333331</v>
      </c>
      <c r="H165" s="47">
        <f t="shared" si="263"/>
        <v>-0.41666666666666669</v>
      </c>
      <c r="I165" s="47">
        <f t="shared" si="263"/>
        <v>0.2857142857142857</v>
      </c>
      <c r="J165" s="71"/>
      <c r="K165" s="85">
        <f t="shared" si="243"/>
        <v>0.2857142857142857</v>
      </c>
      <c r="L165" s="85">
        <f t="shared" ref="L165:O181" si="264">K165</f>
        <v>0.2857142857142857</v>
      </c>
      <c r="M165" s="85">
        <f t="shared" si="264"/>
        <v>0.2857142857142857</v>
      </c>
      <c r="N165" s="85">
        <f t="shared" si="264"/>
        <v>0.2857142857142857</v>
      </c>
      <c r="O165" s="85">
        <f t="shared" si="264"/>
        <v>0.2857142857142857</v>
      </c>
    </row>
    <row r="166" spans="1:15" x14ac:dyDescent="0.2">
      <c r="A166" s="46" t="s">
        <v>134</v>
      </c>
      <c r="B166" s="47">
        <f>B164/B141</f>
        <v>5.0958627648839558E-2</v>
      </c>
      <c r="C166" s="47">
        <f t="shared" ref="C166:I166" si="265">C164/C141</f>
        <v>1.9948849104859334E-2</v>
      </c>
      <c r="D166" s="47">
        <f t="shared" si="265"/>
        <v>1.4691478942213516E-2</v>
      </c>
      <c r="E166" s="47">
        <f t="shared" si="265"/>
        <v>1.166489925768823E-2</v>
      </c>
      <c r="F166" s="47">
        <f t="shared" si="265"/>
        <v>9.4438614900314802E-3</v>
      </c>
      <c r="G166" s="47">
        <f t="shared" si="265"/>
        <v>6.5005417118093175E-3</v>
      </c>
      <c r="H166" s="47">
        <f t="shared" si="265"/>
        <v>3.1746031746031746E-3</v>
      </c>
      <c r="I166" s="47">
        <f t="shared" si="265"/>
        <v>3.8363171355498722E-3</v>
      </c>
      <c r="J166" s="71"/>
      <c r="K166" s="85">
        <f t="shared" si="243"/>
        <v>3.8363171355498722E-3</v>
      </c>
      <c r="L166" s="85">
        <f t="shared" ref="L166:O181" si="266">K166</f>
        <v>3.8363171355498722E-3</v>
      </c>
      <c r="M166" s="85">
        <f t="shared" si="266"/>
        <v>3.8363171355498722E-3</v>
      </c>
      <c r="N166" s="85">
        <f t="shared" si="266"/>
        <v>3.8363171355498722E-3</v>
      </c>
      <c r="O166" s="85">
        <f t="shared" si="266"/>
        <v>3.8363171355498722E-3</v>
      </c>
    </row>
    <row r="167" spans="1:15" x14ac:dyDescent="0.2">
      <c r="A167" s="43" t="str">
        <f>Historicals!A202</f>
        <v>Corporate</v>
      </c>
      <c r="B167" s="70"/>
      <c r="C167" s="70"/>
      <c r="D167" s="70"/>
      <c r="E167" s="70"/>
      <c r="F167" s="70"/>
      <c r="G167" s="70"/>
      <c r="H167" s="70"/>
      <c r="I167" s="70"/>
      <c r="J167" s="70"/>
      <c r="K167" s="88"/>
      <c r="L167" s="88"/>
      <c r="M167" s="88"/>
      <c r="N167" s="88"/>
      <c r="O167" s="88"/>
    </row>
    <row r="168" spans="1:15" x14ac:dyDescent="0.2">
      <c r="A168" s="9" t="s">
        <v>137</v>
      </c>
      <c r="B168" s="79">
        <f>Historicals!B130</f>
        <v>-82</v>
      </c>
      <c r="C168" s="79">
        <f>Historicals!C130</f>
        <v>-86</v>
      </c>
      <c r="D168" s="79">
        <f>Historicals!D130</f>
        <v>75</v>
      </c>
      <c r="E168" s="79">
        <f>Historicals!E130</f>
        <v>26</v>
      </c>
      <c r="F168" s="79">
        <f>Historicals!F130</f>
        <v>-7</v>
      </c>
      <c r="G168" s="79">
        <f>Historicals!G130</f>
        <v>-11</v>
      </c>
      <c r="H168" s="79">
        <f>Historicals!H130</f>
        <v>40</v>
      </c>
      <c r="I168" s="79">
        <f>Historicals!I130</f>
        <v>-72</v>
      </c>
      <c r="J168" s="71"/>
      <c r="K168" s="85"/>
      <c r="L168" s="85"/>
      <c r="M168" s="85"/>
      <c r="N168" s="85"/>
      <c r="O168" s="85"/>
    </row>
    <row r="169" spans="1:15" x14ac:dyDescent="0.2">
      <c r="A169" s="44" t="s">
        <v>130</v>
      </c>
      <c r="B169" s="47" t="str">
        <f>+IFERROR(B168/A168-1,"nm")</f>
        <v>nm</v>
      </c>
      <c r="C169" s="47">
        <f>(C168-B168)/B168</f>
        <v>4.878048780487805E-2</v>
      </c>
      <c r="D169" s="47">
        <f t="shared" ref="D169:I169" si="267">(D168-C168)/C168</f>
        <v>-1.8720930232558139</v>
      </c>
      <c r="E169" s="47">
        <f t="shared" si="267"/>
        <v>-0.65333333333333332</v>
      </c>
      <c r="F169" s="47">
        <f t="shared" si="267"/>
        <v>-1.2692307692307692</v>
      </c>
      <c r="G169" s="47">
        <f t="shared" si="267"/>
        <v>0.5714285714285714</v>
      </c>
      <c r="H169" s="47">
        <f t="shared" si="267"/>
        <v>-4.6363636363636367</v>
      </c>
      <c r="I169" s="47">
        <f t="shared" si="267"/>
        <v>-2.8</v>
      </c>
      <c r="J169" s="71"/>
      <c r="K169" s="85">
        <f t="shared" si="243"/>
        <v>-2.8</v>
      </c>
      <c r="L169" s="85">
        <f t="shared" ref="L169:O181" si="268">K169</f>
        <v>-2.8</v>
      </c>
      <c r="M169" s="85">
        <f t="shared" si="268"/>
        <v>-2.8</v>
      </c>
      <c r="N169" s="85">
        <f t="shared" si="268"/>
        <v>-2.8</v>
      </c>
      <c r="O169" s="85">
        <f t="shared" si="268"/>
        <v>-2.8</v>
      </c>
    </row>
    <row r="170" spans="1:15" x14ac:dyDescent="0.2">
      <c r="A170" s="9" t="s">
        <v>131</v>
      </c>
      <c r="B170" s="79">
        <f>B176+B173</f>
        <v>-1022</v>
      </c>
      <c r="C170" s="79">
        <f t="shared" ref="C170:I170" si="269">C176+C173</f>
        <v>-1089</v>
      </c>
      <c r="D170" s="79">
        <f t="shared" si="269"/>
        <v>-633</v>
      </c>
      <c r="E170" s="79">
        <f t="shared" si="269"/>
        <v>-1346</v>
      </c>
      <c r="F170" s="79">
        <f t="shared" si="269"/>
        <v>-1694</v>
      </c>
      <c r="G170" s="79">
        <f t="shared" si="269"/>
        <v>-1855</v>
      </c>
      <c r="H170" s="79">
        <f t="shared" si="269"/>
        <v>-2120</v>
      </c>
      <c r="I170" s="79">
        <f t="shared" si="269"/>
        <v>-2085</v>
      </c>
      <c r="J170" s="71"/>
      <c r="K170" s="85"/>
      <c r="L170" s="85"/>
      <c r="M170" s="85"/>
      <c r="N170" s="85"/>
      <c r="O170" s="85"/>
    </row>
    <row r="171" spans="1:15" x14ac:dyDescent="0.2">
      <c r="A171" s="46" t="s">
        <v>130</v>
      </c>
      <c r="B171" s="47" t="str">
        <f>+IFERROR(B170/A170-1,"nm")</f>
        <v>nm</v>
      </c>
      <c r="C171" s="47">
        <f>(C170-B170)/B170</f>
        <v>6.5557729941291581E-2</v>
      </c>
      <c r="D171" s="47">
        <f t="shared" ref="D171:I171" si="270">(D170-C170)/C170</f>
        <v>-0.41873278236914602</v>
      </c>
      <c r="E171" s="47">
        <f t="shared" si="270"/>
        <v>1.1263823064770933</v>
      </c>
      <c r="F171" s="47">
        <f t="shared" si="270"/>
        <v>0.25854383358098071</v>
      </c>
      <c r="G171" s="47">
        <f t="shared" si="270"/>
        <v>9.5041322314049589E-2</v>
      </c>
      <c r="H171" s="47">
        <f t="shared" si="270"/>
        <v>0.14285714285714285</v>
      </c>
      <c r="I171" s="47">
        <f t="shared" si="270"/>
        <v>-1.6509433962264151E-2</v>
      </c>
      <c r="J171" s="71"/>
      <c r="K171" s="85">
        <f t="shared" si="243"/>
        <v>-1.6509433962264151E-2</v>
      </c>
      <c r="L171" s="85">
        <f t="shared" ref="L171:O181" si="271">K171</f>
        <v>-1.6509433962264151E-2</v>
      </c>
      <c r="M171" s="85">
        <f t="shared" si="271"/>
        <v>-1.6509433962264151E-2</v>
      </c>
      <c r="N171" s="85">
        <f t="shared" si="271"/>
        <v>-1.6509433962264151E-2</v>
      </c>
      <c r="O171" s="85">
        <f t="shared" si="271"/>
        <v>-1.6509433962264151E-2</v>
      </c>
    </row>
    <row r="172" spans="1:15" x14ac:dyDescent="0.2">
      <c r="A172" s="46" t="s">
        <v>132</v>
      </c>
      <c r="B172" s="47">
        <f>B170/B168</f>
        <v>12.463414634146341</v>
      </c>
      <c r="C172" s="47">
        <f t="shared" ref="C172:I172" si="272">C170/C168</f>
        <v>12.662790697674419</v>
      </c>
      <c r="D172" s="47">
        <f t="shared" si="272"/>
        <v>-8.44</v>
      </c>
      <c r="E172" s="47">
        <f t="shared" si="272"/>
        <v>-51.769230769230766</v>
      </c>
      <c r="F172" s="47">
        <f t="shared" si="272"/>
        <v>242</v>
      </c>
      <c r="G172" s="47">
        <f t="shared" si="272"/>
        <v>168.63636363636363</v>
      </c>
      <c r="H172" s="47">
        <f t="shared" si="272"/>
        <v>-53</v>
      </c>
      <c r="I172" s="47">
        <f t="shared" si="272"/>
        <v>28.958333333333332</v>
      </c>
      <c r="J172" s="71"/>
      <c r="K172" s="85">
        <f t="shared" si="243"/>
        <v>28.958333333333332</v>
      </c>
      <c r="L172" s="85">
        <f t="shared" ref="L172:O181" si="273">K172</f>
        <v>28.958333333333332</v>
      </c>
      <c r="M172" s="85">
        <f t="shared" si="273"/>
        <v>28.958333333333332</v>
      </c>
      <c r="N172" s="85">
        <f t="shared" si="273"/>
        <v>28.958333333333332</v>
      </c>
      <c r="O172" s="85">
        <f t="shared" si="273"/>
        <v>28.958333333333332</v>
      </c>
    </row>
    <row r="173" spans="1:15" x14ac:dyDescent="0.2">
      <c r="A173" s="9" t="s">
        <v>133</v>
      </c>
      <c r="B173" s="79">
        <f>Historicals!B174</f>
        <v>75</v>
      </c>
      <c r="C173" s="79">
        <f>Historicals!C174</f>
        <v>84</v>
      </c>
      <c r="D173" s="79">
        <f>Historicals!D174</f>
        <v>91</v>
      </c>
      <c r="E173" s="79">
        <f>Historicals!E174</f>
        <v>110</v>
      </c>
      <c r="F173" s="79">
        <f>Historicals!F174</f>
        <v>116</v>
      </c>
      <c r="G173" s="79">
        <f>Historicals!G174</f>
        <v>112</v>
      </c>
      <c r="H173" s="79">
        <f>Historicals!H174</f>
        <v>141</v>
      </c>
      <c r="I173" s="79">
        <f>Historicals!I174</f>
        <v>134</v>
      </c>
      <c r="J173" s="71"/>
      <c r="K173" s="85"/>
      <c r="L173" s="85"/>
      <c r="M173" s="85"/>
      <c r="N173" s="85"/>
      <c r="O173" s="85"/>
    </row>
    <row r="174" spans="1:15" x14ac:dyDescent="0.2">
      <c r="A174" s="46" t="s">
        <v>130</v>
      </c>
      <c r="B174" s="47" t="str">
        <f>+IFERROR(B173/A173-1,"nm")</f>
        <v>nm</v>
      </c>
      <c r="C174" s="47">
        <f>(C173-B173)/B173</f>
        <v>0.12</v>
      </c>
      <c r="D174" s="47">
        <f t="shared" ref="D174:I174" si="274">(D173-C173)/C173</f>
        <v>8.3333333333333329E-2</v>
      </c>
      <c r="E174" s="47">
        <f t="shared" si="274"/>
        <v>0.2087912087912088</v>
      </c>
      <c r="F174" s="47">
        <f t="shared" si="274"/>
        <v>5.4545454545454543E-2</v>
      </c>
      <c r="G174" s="47">
        <f t="shared" si="274"/>
        <v>-3.4482758620689655E-2</v>
      </c>
      <c r="H174" s="47">
        <f t="shared" si="274"/>
        <v>0.25892857142857145</v>
      </c>
      <c r="I174" s="47">
        <f t="shared" si="274"/>
        <v>-4.9645390070921988E-2</v>
      </c>
      <c r="J174" s="71"/>
      <c r="K174" s="85">
        <f t="shared" si="243"/>
        <v>-4.9645390070921988E-2</v>
      </c>
      <c r="L174" s="85">
        <f t="shared" ref="L174:O181" si="275">K174</f>
        <v>-4.9645390070921988E-2</v>
      </c>
      <c r="M174" s="85">
        <f t="shared" si="275"/>
        <v>-4.9645390070921988E-2</v>
      </c>
      <c r="N174" s="85">
        <f t="shared" si="275"/>
        <v>-4.9645390070921988E-2</v>
      </c>
      <c r="O174" s="85">
        <f t="shared" si="275"/>
        <v>-4.9645390070921988E-2</v>
      </c>
    </row>
    <row r="175" spans="1:15" x14ac:dyDescent="0.2">
      <c r="A175" s="46" t="s">
        <v>134</v>
      </c>
      <c r="B175" s="47">
        <f>B173/B168</f>
        <v>-0.91463414634146345</v>
      </c>
      <c r="C175" s="47">
        <f t="shared" ref="C175:I175" si="276">C173/C168</f>
        <v>-0.97674418604651159</v>
      </c>
      <c r="D175" s="47">
        <f t="shared" si="276"/>
        <v>1.2133333333333334</v>
      </c>
      <c r="E175" s="47">
        <f t="shared" si="276"/>
        <v>4.2307692307692308</v>
      </c>
      <c r="F175" s="47">
        <f t="shared" si="276"/>
        <v>-16.571428571428573</v>
      </c>
      <c r="G175" s="47">
        <f t="shared" si="276"/>
        <v>-10.181818181818182</v>
      </c>
      <c r="H175" s="47">
        <f t="shared" si="276"/>
        <v>3.5249999999999999</v>
      </c>
      <c r="I175" s="47">
        <f t="shared" si="276"/>
        <v>-1.8611111111111112</v>
      </c>
      <c r="J175" s="71"/>
      <c r="K175" s="85">
        <f t="shared" si="243"/>
        <v>-1.8611111111111112</v>
      </c>
      <c r="L175" s="85">
        <f t="shared" ref="L175:O181" si="277">K175</f>
        <v>-1.8611111111111112</v>
      </c>
      <c r="M175" s="85">
        <f t="shared" si="277"/>
        <v>-1.8611111111111112</v>
      </c>
      <c r="N175" s="85">
        <f t="shared" si="277"/>
        <v>-1.8611111111111112</v>
      </c>
      <c r="O175" s="85">
        <f t="shared" si="277"/>
        <v>-1.8611111111111112</v>
      </c>
    </row>
    <row r="176" spans="1:15" x14ac:dyDescent="0.2">
      <c r="A176" s="9" t="s">
        <v>135</v>
      </c>
      <c r="B176" s="79">
        <f>Historicals!B141</f>
        <v>-1097</v>
      </c>
      <c r="C176" s="79">
        <f>Historicals!C141</f>
        <v>-1173</v>
      </c>
      <c r="D176" s="79">
        <f>Historicals!D141</f>
        <v>-724</v>
      </c>
      <c r="E176" s="79">
        <f>Historicals!E141</f>
        <v>-1456</v>
      </c>
      <c r="F176" s="79">
        <f>Historicals!F141</f>
        <v>-1810</v>
      </c>
      <c r="G176" s="79">
        <f>Historicals!G141</f>
        <v>-1967</v>
      </c>
      <c r="H176" s="79">
        <f>Historicals!H141</f>
        <v>-2261</v>
      </c>
      <c r="I176" s="79">
        <f>Historicals!I141</f>
        <v>-2219</v>
      </c>
      <c r="J176" s="71"/>
      <c r="K176" s="85"/>
      <c r="L176" s="85"/>
      <c r="M176" s="85"/>
      <c r="N176" s="85"/>
      <c r="O176" s="85"/>
    </row>
    <row r="177" spans="1:15" x14ac:dyDescent="0.2">
      <c r="A177" s="46" t="s">
        <v>130</v>
      </c>
      <c r="B177" s="47" t="str">
        <f>+IFERROR(B176/A176-1,"nm")</f>
        <v>nm</v>
      </c>
      <c r="C177" s="47">
        <f>-(C176-B176)/B176</f>
        <v>-6.9279854147675485E-2</v>
      </c>
      <c r="D177" s="47">
        <f t="shared" ref="D177:I177" si="278">-(D176-C176)/C176</f>
        <v>0.38277919863597615</v>
      </c>
      <c r="E177" s="47">
        <f t="shared" si="278"/>
        <v>-1.011049723756906</v>
      </c>
      <c r="F177" s="47">
        <f t="shared" si="278"/>
        <v>-0.24313186813186813</v>
      </c>
      <c r="G177" s="47">
        <f t="shared" si="278"/>
        <v>-8.6740331491712702E-2</v>
      </c>
      <c r="H177" s="47">
        <f t="shared" si="278"/>
        <v>-0.1494661921708185</v>
      </c>
      <c r="I177" s="47">
        <f t="shared" si="278"/>
        <v>1.8575851393188854E-2</v>
      </c>
      <c r="J177" s="71"/>
      <c r="K177" s="85">
        <f t="shared" si="243"/>
        <v>1.8575851393188854E-2</v>
      </c>
      <c r="L177" s="85">
        <f t="shared" ref="L177:O181" si="279">K177</f>
        <v>1.8575851393188854E-2</v>
      </c>
      <c r="M177" s="85">
        <f t="shared" si="279"/>
        <v>1.8575851393188854E-2</v>
      </c>
      <c r="N177" s="85">
        <f t="shared" si="279"/>
        <v>1.8575851393188854E-2</v>
      </c>
      <c r="O177" s="85">
        <f t="shared" si="279"/>
        <v>1.8575851393188854E-2</v>
      </c>
    </row>
    <row r="178" spans="1:15" x14ac:dyDescent="0.2">
      <c r="A178" s="46" t="s">
        <v>132</v>
      </c>
      <c r="B178" s="81">
        <f>-(B176/B168)</f>
        <v>-13.378048780487806</v>
      </c>
      <c r="C178" s="81">
        <f t="shared" ref="C178:I178" si="280">-(C176/C168)</f>
        <v>-13.63953488372093</v>
      </c>
      <c r="D178" s="81">
        <f>(D176/D168)</f>
        <v>-9.6533333333333342</v>
      </c>
      <c r="E178" s="81">
        <f>(E176/E168)</f>
        <v>-56</v>
      </c>
      <c r="F178" s="81">
        <f t="shared" si="280"/>
        <v>-258.57142857142856</v>
      </c>
      <c r="G178" s="81">
        <f t="shared" si="280"/>
        <v>-178.81818181818181</v>
      </c>
      <c r="H178" s="81">
        <f t="shared" si="280"/>
        <v>56.524999999999999</v>
      </c>
      <c r="I178" s="81">
        <f t="shared" si="280"/>
        <v>-30.819444444444443</v>
      </c>
      <c r="J178" s="71"/>
      <c r="K178" s="85">
        <f t="shared" si="243"/>
        <v>-30.819444444444443</v>
      </c>
      <c r="L178" s="85">
        <f t="shared" ref="L178:O181" si="281">K178</f>
        <v>-30.819444444444443</v>
      </c>
      <c r="M178" s="85">
        <f t="shared" si="281"/>
        <v>-30.819444444444443</v>
      </c>
      <c r="N178" s="85">
        <f t="shared" si="281"/>
        <v>-30.819444444444443</v>
      </c>
      <c r="O178" s="85">
        <f t="shared" si="281"/>
        <v>-30.819444444444443</v>
      </c>
    </row>
    <row r="179" spans="1:15" x14ac:dyDescent="0.2">
      <c r="A179" s="9" t="s">
        <v>136</v>
      </c>
      <c r="B179" s="73">
        <f>Historicals!B163</f>
        <v>790</v>
      </c>
      <c r="C179" s="73">
        <f>Historicals!C163</f>
        <v>254</v>
      </c>
      <c r="D179" s="73">
        <f>Historicals!D163</f>
        <v>278</v>
      </c>
      <c r="E179" s="73">
        <f>Historicals!E163</f>
        <v>159</v>
      </c>
      <c r="F179" s="73">
        <f>Historicals!F163</f>
        <v>377</v>
      </c>
      <c r="G179" s="73">
        <f>Historicals!G163</f>
        <v>227</v>
      </c>
      <c r="H179" s="73">
        <f>Historicals!H163</f>
        <v>11</v>
      </c>
      <c r="I179" s="73">
        <f>Historicals!I163</f>
        <v>50</v>
      </c>
      <c r="J179" s="73"/>
      <c r="K179" s="85"/>
      <c r="L179" s="85"/>
      <c r="M179" s="85"/>
      <c r="N179" s="85"/>
      <c r="O179" s="85"/>
    </row>
    <row r="180" spans="1:15" x14ac:dyDescent="0.2">
      <c r="A180" s="46" t="s">
        <v>130</v>
      </c>
      <c r="B180" s="47" t="str">
        <f>+IFERROR(B179/A179-1,"nm")</f>
        <v>nm</v>
      </c>
      <c r="C180" s="47">
        <f>(C179-B179)/B179</f>
        <v>-0.6784810126582278</v>
      </c>
      <c r="D180" s="47">
        <f t="shared" ref="D180:I180" si="282">(D179-C179)/C179</f>
        <v>9.4488188976377951E-2</v>
      </c>
      <c r="E180" s="47">
        <f t="shared" si="282"/>
        <v>-0.42805755395683454</v>
      </c>
      <c r="F180" s="47">
        <f t="shared" si="282"/>
        <v>1.371069182389937</v>
      </c>
      <c r="G180" s="47">
        <f t="shared" si="282"/>
        <v>-0.39787798408488062</v>
      </c>
      <c r="H180" s="47">
        <f t="shared" si="282"/>
        <v>-0.95154185022026427</v>
      </c>
      <c r="I180" s="47">
        <f t="shared" si="282"/>
        <v>3.5454545454545454</v>
      </c>
      <c r="J180" s="71"/>
      <c r="K180" s="85">
        <f t="shared" si="243"/>
        <v>3.5454545454545454</v>
      </c>
      <c r="L180" s="85">
        <f t="shared" ref="L180:O181" si="283">K180</f>
        <v>3.5454545454545454</v>
      </c>
      <c r="M180" s="85">
        <f t="shared" si="283"/>
        <v>3.5454545454545454</v>
      </c>
      <c r="N180" s="85">
        <f t="shared" si="283"/>
        <v>3.5454545454545454</v>
      </c>
      <c r="O180" s="85">
        <f t="shared" si="283"/>
        <v>3.5454545454545454</v>
      </c>
    </row>
    <row r="181" spans="1:15" x14ac:dyDescent="0.2">
      <c r="A181" s="46" t="s">
        <v>134</v>
      </c>
      <c r="B181" s="47">
        <f>B179/B168</f>
        <v>-9.6341463414634152</v>
      </c>
      <c r="C181" s="47">
        <f t="shared" ref="C181:I181" si="284">C179/C168</f>
        <v>-2.9534883720930232</v>
      </c>
      <c r="D181" s="47">
        <f t="shared" si="284"/>
        <v>3.7066666666666666</v>
      </c>
      <c r="E181" s="47">
        <f t="shared" si="284"/>
        <v>6.115384615384615</v>
      </c>
      <c r="F181" s="47">
        <f t="shared" si="284"/>
        <v>-53.857142857142854</v>
      </c>
      <c r="G181" s="47">
        <f t="shared" si="284"/>
        <v>-20.636363636363637</v>
      </c>
      <c r="H181" s="47">
        <f t="shared" si="284"/>
        <v>0.27500000000000002</v>
      </c>
      <c r="I181" s="47">
        <f t="shared" si="284"/>
        <v>-0.69444444444444442</v>
      </c>
      <c r="J181" s="71"/>
      <c r="K181" s="85">
        <f t="shared" si="243"/>
        <v>-0.69444444444444442</v>
      </c>
      <c r="L181" s="85">
        <f t="shared" ref="L181:O181" si="285">K181</f>
        <v>-0.69444444444444442</v>
      </c>
      <c r="M181" s="85">
        <f t="shared" si="285"/>
        <v>-0.69444444444444442</v>
      </c>
      <c r="N181" s="85">
        <f t="shared" si="285"/>
        <v>-0.69444444444444442</v>
      </c>
      <c r="O181" s="85">
        <f t="shared" si="285"/>
        <v>-0.69444444444444442</v>
      </c>
    </row>
    <row r="182" spans="1:15" x14ac:dyDescent="0.2">
      <c r="A182" s="45"/>
      <c r="B182" s="67"/>
      <c r="C182" s="67"/>
      <c r="D182" s="67"/>
      <c r="E182" s="67"/>
      <c r="F182" s="67"/>
      <c r="G182" s="67"/>
      <c r="H182" s="67"/>
      <c r="I182" s="67"/>
      <c r="J182" s="71"/>
      <c r="K182" s="65"/>
    </row>
    <row r="183" spans="1:15" x14ac:dyDescent="0.2">
      <c r="A183" s="44"/>
      <c r="B183" s="71"/>
      <c r="C183" s="71"/>
      <c r="D183" s="71"/>
      <c r="E183" s="71"/>
      <c r="F183" s="71"/>
      <c r="G183" s="71"/>
      <c r="H183" s="71"/>
      <c r="I183" s="71"/>
      <c r="J183" s="71"/>
      <c r="K183" s="65"/>
    </row>
    <row r="184" spans="1:15" x14ac:dyDescent="0.2">
      <c r="A184" s="44"/>
      <c r="B184" s="71"/>
      <c r="C184" s="71"/>
      <c r="D184" s="71"/>
      <c r="E184" s="71"/>
      <c r="F184" s="71"/>
      <c r="G184" s="71"/>
      <c r="H184" s="71"/>
      <c r="I184" s="71"/>
      <c r="J184" s="71"/>
      <c r="K184" s="65"/>
    </row>
    <row r="185" spans="1:15" x14ac:dyDescent="0.2">
      <c r="A185" s="44"/>
      <c r="B185" s="71"/>
      <c r="C185" s="71"/>
      <c r="D185" s="71"/>
      <c r="E185" s="71"/>
      <c r="F185" s="71"/>
      <c r="G185" s="71"/>
      <c r="H185" s="71"/>
      <c r="I185" s="71"/>
      <c r="J185" s="71"/>
      <c r="K185" s="65"/>
    </row>
    <row r="186" spans="1:15" x14ac:dyDescent="0.2">
      <c r="A186" s="45"/>
      <c r="B186" s="71"/>
      <c r="C186" s="71"/>
      <c r="D186" s="71"/>
      <c r="E186" s="71"/>
      <c r="F186" s="71"/>
      <c r="G186" s="71"/>
      <c r="H186" s="71"/>
      <c r="I186" s="71"/>
      <c r="J186" s="71"/>
      <c r="K186" s="65"/>
    </row>
    <row r="187" spans="1:15" x14ac:dyDescent="0.2">
      <c r="A187" s="44"/>
      <c r="B187" s="71"/>
      <c r="C187" s="71"/>
      <c r="D187" s="71"/>
      <c r="E187" s="71"/>
      <c r="F187" s="71"/>
      <c r="G187" s="71"/>
      <c r="H187" s="71"/>
      <c r="I187" s="71"/>
      <c r="J187" s="71"/>
      <c r="K187" s="65"/>
    </row>
    <row r="188" spans="1:15" x14ac:dyDescent="0.2">
      <c r="A188" s="44"/>
      <c r="B188" s="71"/>
      <c r="C188" s="71"/>
      <c r="D188" s="71"/>
      <c r="E188" s="71"/>
      <c r="F188" s="71"/>
      <c r="G188" s="71"/>
      <c r="H188" s="71"/>
      <c r="I188" s="71"/>
      <c r="J188" s="71"/>
      <c r="K188" s="65"/>
    </row>
    <row r="189" spans="1:15" x14ac:dyDescent="0.2">
      <c r="A189" s="44"/>
      <c r="B189" s="71"/>
      <c r="C189" s="71"/>
      <c r="D189" s="71"/>
      <c r="E189" s="71"/>
      <c r="F189" s="71"/>
      <c r="G189" s="71"/>
      <c r="H189" s="71"/>
      <c r="I189" s="71"/>
      <c r="J189" s="71"/>
    </row>
    <row r="190" spans="1:15" x14ac:dyDescent="0.2">
      <c r="A190" s="45"/>
      <c r="B190" s="71"/>
      <c r="C190" s="71"/>
      <c r="D190" s="71"/>
      <c r="E190" s="71"/>
      <c r="F190" s="71"/>
      <c r="G190" s="71"/>
      <c r="H190" s="71"/>
      <c r="I190" s="71"/>
      <c r="J190" s="71"/>
    </row>
    <row r="191" spans="1:15" x14ac:dyDescent="0.2">
      <c r="A191" s="44"/>
      <c r="B191" s="71"/>
      <c r="C191" s="71"/>
      <c r="D191" s="71"/>
      <c r="E191" s="71"/>
      <c r="F191" s="71"/>
      <c r="G191" s="71"/>
      <c r="H191" s="71"/>
      <c r="I191" s="71"/>
      <c r="J191" s="71"/>
    </row>
    <row r="192" spans="1:15" x14ac:dyDescent="0.2">
      <c r="A192" s="44"/>
      <c r="B192" s="71"/>
      <c r="C192" s="71"/>
      <c r="D192" s="71"/>
      <c r="E192" s="71"/>
      <c r="F192" s="71"/>
      <c r="G192" s="71"/>
      <c r="H192" s="71"/>
      <c r="I192" s="71"/>
      <c r="J192" s="71"/>
    </row>
    <row r="193" spans="1:10" x14ac:dyDescent="0.2">
      <c r="A193" s="44"/>
      <c r="B193" s="71"/>
      <c r="C193" s="71"/>
      <c r="D193" s="71"/>
      <c r="E193" s="71"/>
      <c r="F193" s="71"/>
      <c r="G193" s="71"/>
      <c r="H193" s="71"/>
      <c r="I193" s="71"/>
      <c r="J193" s="71"/>
    </row>
    <row r="194" spans="1:10" x14ac:dyDescent="0.2">
      <c r="A194" s="9"/>
      <c r="B194" s="71"/>
      <c r="C194" s="71"/>
      <c r="D194" s="71"/>
      <c r="E194" s="71"/>
      <c r="F194" s="71"/>
      <c r="G194" s="71"/>
      <c r="H194" s="71"/>
      <c r="I194" s="71"/>
      <c r="J194" s="71"/>
    </row>
    <row r="195" spans="1:10" x14ac:dyDescent="0.2">
      <c r="A195" s="46"/>
      <c r="B195" s="71"/>
      <c r="C195" s="71"/>
      <c r="D195" s="71"/>
      <c r="E195" s="71"/>
      <c r="F195" s="71"/>
      <c r="G195" s="71"/>
      <c r="H195" s="71"/>
      <c r="I195" s="71"/>
      <c r="J195" s="71"/>
    </row>
    <row r="196" spans="1:10" x14ac:dyDescent="0.2">
      <c r="A196" s="46"/>
      <c r="B196" s="71"/>
      <c r="C196" s="71"/>
      <c r="D196" s="71"/>
      <c r="E196" s="71"/>
      <c r="F196" s="71"/>
      <c r="G196" s="71"/>
      <c r="H196" s="71"/>
      <c r="I196" s="71"/>
      <c r="J196" s="71"/>
    </row>
    <row r="197" spans="1:10" x14ac:dyDescent="0.2">
      <c r="A197" s="9"/>
      <c r="B197" s="71"/>
      <c r="C197" s="71"/>
      <c r="D197" s="71"/>
      <c r="E197" s="71"/>
      <c r="F197" s="71"/>
      <c r="G197" s="71"/>
      <c r="H197" s="71"/>
      <c r="I197" s="71"/>
      <c r="J197" s="71"/>
    </row>
    <row r="198" spans="1:10" x14ac:dyDescent="0.2">
      <c r="A198" s="46"/>
      <c r="B198" s="71"/>
      <c r="C198" s="71"/>
      <c r="D198" s="71"/>
      <c r="E198" s="71"/>
      <c r="F198" s="71"/>
      <c r="G198" s="71"/>
      <c r="H198" s="71"/>
      <c r="I198" s="71"/>
      <c r="J198" s="71"/>
    </row>
    <row r="199" spans="1:10" x14ac:dyDescent="0.2">
      <c r="A199" s="46"/>
      <c r="B199" s="71"/>
      <c r="C199" s="71"/>
      <c r="D199" s="71"/>
      <c r="E199" s="71"/>
      <c r="F199" s="71"/>
      <c r="G199" s="71"/>
      <c r="H199" s="71"/>
      <c r="I199" s="71"/>
      <c r="J199" s="71"/>
    </row>
    <row r="200" spans="1:10" x14ac:dyDescent="0.2">
      <c r="A200" s="9"/>
      <c r="B200" s="71"/>
      <c r="C200" s="71"/>
      <c r="D200" s="71"/>
      <c r="E200" s="71"/>
      <c r="F200" s="71"/>
      <c r="G200" s="71"/>
      <c r="H200" s="71"/>
      <c r="I200" s="71"/>
      <c r="J200" s="71"/>
    </row>
    <row r="201" spans="1:10" x14ac:dyDescent="0.2">
      <c r="A201" s="46"/>
      <c r="B201" s="71"/>
      <c r="C201" s="71"/>
      <c r="D201" s="71"/>
      <c r="E201" s="71"/>
      <c r="F201" s="71"/>
      <c r="G201" s="71"/>
      <c r="H201" s="71"/>
      <c r="I201" s="71"/>
      <c r="J201" s="71"/>
    </row>
    <row r="202" spans="1:10" x14ac:dyDescent="0.2">
      <c r="A202" s="46"/>
      <c r="B202" s="71"/>
      <c r="C202" s="71"/>
      <c r="D202" s="71"/>
      <c r="E202" s="71"/>
      <c r="F202" s="71"/>
      <c r="G202" s="71"/>
      <c r="H202" s="71"/>
      <c r="I202" s="71"/>
      <c r="J202" s="71"/>
    </row>
    <row r="203" spans="1:10" x14ac:dyDescent="0.2">
      <c r="A203" s="9"/>
      <c r="B203" s="71"/>
      <c r="C203" s="71"/>
      <c r="D203" s="71"/>
      <c r="E203" s="71"/>
      <c r="F203" s="71"/>
      <c r="G203" s="71"/>
      <c r="H203" s="71"/>
      <c r="I203" s="71"/>
      <c r="J203" s="71"/>
    </row>
    <row r="204" spans="1:10" x14ac:dyDescent="0.2">
      <c r="A204" s="46"/>
      <c r="B204" s="71"/>
      <c r="C204" s="71"/>
      <c r="D204" s="71"/>
      <c r="E204" s="71"/>
      <c r="F204" s="71"/>
      <c r="G204" s="71"/>
      <c r="H204" s="71"/>
      <c r="I204" s="71"/>
      <c r="J204" s="71"/>
    </row>
    <row r="205" spans="1:10" x14ac:dyDescent="0.2">
      <c r="A205" s="46"/>
      <c r="B205" s="71"/>
      <c r="C205" s="71"/>
      <c r="D205" s="71"/>
      <c r="E205" s="71"/>
      <c r="F205" s="71"/>
      <c r="G205" s="71"/>
      <c r="H205" s="71"/>
      <c r="I205" s="71"/>
      <c r="J205" s="71"/>
    </row>
    <row r="206" spans="1:10" x14ac:dyDescent="0.2">
      <c r="B206" s="71"/>
      <c r="C206" s="71"/>
      <c r="D206" s="71"/>
      <c r="E206" s="71"/>
      <c r="F206" s="71"/>
      <c r="G206" s="71"/>
      <c r="H206" s="71"/>
      <c r="I206" s="71"/>
      <c r="J206" s="71"/>
    </row>
    <row r="207" spans="1:10" x14ac:dyDescent="0.2">
      <c r="B207" s="71"/>
      <c r="C207" s="71"/>
      <c r="D207" s="71"/>
      <c r="E207" s="71"/>
      <c r="F207" s="71"/>
      <c r="G207" s="71"/>
      <c r="H207" s="71"/>
      <c r="I207" s="71"/>
      <c r="J207" s="71"/>
    </row>
    <row r="208" spans="1:10" x14ac:dyDescent="0.2">
      <c r="B208" s="71"/>
      <c r="C208" s="71"/>
      <c r="D208" s="71"/>
      <c r="E208" s="71"/>
      <c r="F208" s="71"/>
      <c r="G208" s="71"/>
      <c r="H208" s="71"/>
      <c r="I208" s="71"/>
      <c r="J208" s="71"/>
    </row>
    <row r="209" spans="2:10" x14ac:dyDescent="0.2">
      <c r="B209" s="71"/>
      <c r="C209" s="71"/>
      <c r="D209" s="71"/>
      <c r="E209" s="71"/>
      <c r="F209" s="71"/>
      <c r="G209" s="71"/>
      <c r="H209" s="71"/>
      <c r="I209" s="71"/>
      <c r="J209" s="71"/>
    </row>
    <row r="210" spans="2:10" x14ac:dyDescent="0.2">
      <c r="B210" s="71"/>
      <c r="C210" s="71"/>
      <c r="D210" s="71"/>
      <c r="E210" s="71"/>
      <c r="F210" s="71"/>
      <c r="G210" s="71"/>
      <c r="H210" s="71"/>
      <c r="I210" s="71"/>
      <c r="J210" s="71"/>
    </row>
    <row r="211" spans="2:10" x14ac:dyDescent="0.2">
      <c r="B211" s="71"/>
      <c r="C211" s="71"/>
      <c r="D211" s="71"/>
      <c r="E211" s="71"/>
      <c r="F211" s="71"/>
      <c r="G211" s="71"/>
      <c r="H211" s="71"/>
      <c r="I211" s="71"/>
      <c r="J211" s="71"/>
    </row>
    <row r="212" spans="2:10" x14ac:dyDescent="0.2">
      <c r="B212" s="71"/>
      <c r="C212" s="71"/>
      <c r="D212" s="71"/>
      <c r="E212" s="71"/>
      <c r="F212" s="71"/>
      <c r="G212" s="71"/>
      <c r="H212" s="71"/>
      <c r="I212" s="71"/>
      <c r="J212" s="71"/>
    </row>
    <row r="213" spans="2:10" x14ac:dyDescent="0.2">
      <c r="B213" s="71"/>
      <c r="C213" s="71"/>
      <c r="D213" s="71"/>
      <c r="E213" s="71"/>
      <c r="F213" s="71"/>
      <c r="G213" s="71"/>
      <c r="H213" s="71"/>
      <c r="I213" s="71"/>
      <c r="J213" s="71"/>
    </row>
    <row r="214" spans="2:10" x14ac:dyDescent="0.2">
      <c r="B214" s="71"/>
      <c r="C214" s="71"/>
      <c r="D214" s="71"/>
      <c r="E214" s="71"/>
      <c r="F214" s="71"/>
      <c r="G214" s="71"/>
      <c r="H214" s="71"/>
      <c r="I214" s="71"/>
      <c r="J214" s="71"/>
    </row>
    <row r="215" spans="2:10" x14ac:dyDescent="0.2">
      <c r="B215" s="71"/>
      <c r="C215" s="71"/>
      <c r="D215" s="71"/>
      <c r="E215" s="71"/>
      <c r="F215" s="71"/>
      <c r="G215" s="71"/>
      <c r="H215" s="71"/>
      <c r="I215" s="71"/>
      <c r="J215" s="71"/>
    </row>
    <row r="216" spans="2:10" x14ac:dyDescent="0.2">
      <c r="B216" s="71"/>
      <c r="C216" s="71"/>
      <c r="D216" s="71"/>
      <c r="E216" s="71"/>
      <c r="F216" s="71"/>
      <c r="G216" s="71"/>
      <c r="H216" s="71"/>
      <c r="I216" s="71"/>
      <c r="J216" s="71"/>
    </row>
    <row r="217" spans="2:10" x14ac:dyDescent="0.2">
      <c r="B217" s="71"/>
      <c r="C217" s="71"/>
      <c r="D217" s="71"/>
      <c r="E217" s="71"/>
      <c r="F217" s="71"/>
      <c r="G217" s="71"/>
      <c r="H217" s="71"/>
      <c r="I217" s="71"/>
      <c r="J217" s="71"/>
    </row>
    <row r="218" spans="2:10" x14ac:dyDescent="0.2">
      <c r="B218" s="71"/>
      <c r="C218" s="71"/>
      <c r="D218" s="71"/>
      <c r="E218" s="71"/>
      <c r="F218" s="71"/>
      <c r="G218" s="71"/>
      <c r="H218" s="71"/>
      <c r="I218" s="71"/>
      <c r="J218" s="71"/>
    </row>
    <row r="219" spans="2:10" x14ac:dyDescent="0.2">
      <c r="B219" s="71"/>
      <c r="C219" s="71"/>
      <c r="D219" s="71"/>
      <c r="E219" s="71"/>
      <c r="F219" s="71"/>
      <c r="G219" s="71"/>
      <c r="H219" s="71"/>
      <c r="I219" s="71"/>
      <c r="J219" s="71"/>
    </row>
    <row r="220" spans="2:10" x14ac:dyDescent="0.2">
      <c r="B220" s="71"/>
      <c r="C220" s="71"/>
      <c r="D220" s="71"/>
      <c r="E220" s="71"/>
      <c r="F220" s="71"/>
      <c r="G220" s="71"/>
      <c r="H220" s="71"/>
      <c r="I220" s="71"/>
      <c r="J220" s="71"/>
    </row>
    <row r="221" spans="2:10" x14ac:dyDescent="0.2">
      <c r="B221" s="71"/>
      <c r="C221" s="71"/>
      <c r="D221" s="71"/>
      <c r="E221" s="71"/>
      <c r="F221" s="71"/>
      <c r="G221" s="71"/>
      <c r="H221" s="71"/>
      <c r="I221" s="71"/>
      <c r="J221" s="71"/>
    </row>
    <row r="222" spans="2:10" x14ac:dyDescent="0.2">
      <c r="B222" s="71"/>
      <c r="C222" s="71"/>
      <c r="D222" s="71"/>
      <c r="E222" s="71"/>
      <c r="F222" s="71"/>
      <c r="G222" s="71"/>
      <c r="H222" s="71"/>
      <c r="I222" s="71"/>
      <c r="J222" s="71"/>
    </row>
    <row r="223" spans="2:10" x14ac:dyDescent="0.2">
      <c r="B223" s="71"/>
      <c r="C223" s="71"/>
      <c r="D223" s="71"/>
      <c r="E223" s="71"/>
      <c r="F223" s="71"/>
      <c r="G223" s="71"/>
      <c r="H223" s="71"/>
      <c r="I223" s="71"/>
      <c r="J223" s="71"/>
    </row>
    <row r="224" spans="2:10" x14ac:dyDescent="0.2">
      <c r="B224" s="71"/>
      <c r="C224" s="71"/>
      <c r="D224" s="71"/>
      <c r="E224" s="71"/>
      <c r="F224" s="71"/>
      <c r="G224" s="71"/>
      <c r="H224" s="71"/>
      <c r="I224" s="71"/>
      <c r="J224" s="71"/>
    </row>
    <row r="225" spans="2:10" x14ac:dyDescent="0.2">
      <c r="B225" s="71"/>
      <c r="C225" s="71"/>
      <c r="D225" s="71"/>
      <c r="E225" s="71"/>
      <c r="F225" s="71"/>
      <c r="G225" s="71"/>
      <c r="H225" s="71"/>
      <c r="I225" s="71"/>
      <c r="J225" s="71"/>
    </row>
    <row r="226" spans="2:10" x14ac:dyDescent="0.2">
      <c r="B226" s="71"/>
      <c r="C226" s="71"/>
      <c r="D226" s="71"/>
      <c r="E226" s="71"/>
      <c r="F226" s="71"/>
      <c r="G226" s="71"/>
      <c r="H226" s="71"/>
      <c r="I226" s="71"/>
      <c r="J226" s="71"/>
    </row>
    <row r="227" spans="2:10" x14ac:dyDescent="0.2">
      <c r="B227" s="71"/>
      <c r="C227" s="71"/>
      <c r="D227" s="71"/>
      <c r="E227" s="71"/>
      <c r="F227" s="71"/>
      <c r="G227" s="71"/>
      <c r="H227" s="71"/>
      <c r="I227" s="71"/>
      <c r="J227" s="71"/>
    </row>
    <row r="228" spans="2:10" x14ac:dyDescent="0.2">
      <c r="B228" s="71"/>
      <c r="C228" s="71"/>
      <c r="D228" s="71"/>
      <c r="E228" s="71"/>
      <c r="F228" s="71"/>
      <c r="G228" s="71"/>
      <c r="H228" s="71"/>
      <c r="I228" s="71"/>
      <c r="J228" s="71"/>
    </row>
    <row r="229" spans="2:10" x14ac:dyDescent="0.2">
      <c r="B229" s="71"/>
      <c r="C229" s="71"/>
      <c r="D229" s="71"/>
      <c r="E229" s="71"/>
      <c r="F229" s="71"/>
      <c r="G229" s="71"/>
      <c r="H229" s="71"/>
      <c r="I229" s="71"/>
      <c r="J229" s="71"/>
    </row>
    <row r="230" spans="2:10" x14ac:dyDescent="0.2">
      <c r="B230" s="71"/>
      <c r="C230" s="71"/>
      <c r="D230" s="71"/>
      <c r="E230" s="71"/>
      <c r="F230" s="71"/>
      <c r="G230" s="71"/>
      <c r="H230" s="71"/>
      <c r="I230" s="71"/>
      <c r="J230" s="71"/>
    </row>
    <row r="231" spans="2:10" x14ac:dyDescent="0.2">
      <c r="B231" s="71"/>
      <c r="C231" s="71"/>
      <c r="D231" s="71"/>
      <c r="E231" s="71"/>
      <c r="F231" s="71"/>
      <c r="G231" s="71"/>
      <c r="H231" s="71"/>
      <c r="I231" s="71"/>
      <c r="J231" s="71"/>
    </row>
    <row r="232" spans="2:10" x14ac:dyDescent="0.2">
      <c r="B232" s="71"/>
      <c r="C232" s="71"/>
      <c r="D232" s="71"/>
      <c r="E232" s="71"/>
      <c r="F232" s="71"/>
      <c r="G232" s="71"/>
      <c r="H232" s="71"/>
      <c r="I232" s="71"/>
      <c r="J232" s="71"/>
    </row>
    <row r="233" spans="2:10" x14ac:dyDescent="0.2">
      <c r="B233" s="71"/>
      <c r="C233" s="71"/>
      <c r="D233" s="71"/>
      <c r="E233" s="71"/>
      <c r="F233" s="71"/>
      <c r="G233" s="71"/>
      <c r="H233" s="71"/>
      <c r="I233" s="71"/>
      <c r="J233" s="71"/>
    </row>
    <row r="234" spans="2:10" x14ac:dyDescent="0.2">
      <c r="B234" s="71"/>
      <c r="C234" s="71"/>
      <c r="D234" s="71"/>
      <c r="E234" s="71"/>
      <c r="F234" s="71"/>
      <c r="G234" s="71"/>
      <c r="H234" s="71"/>
      <c r="I234" s="71"/>
      <c r="J234" s="71"/>
    </row>
    <row r="235" spans="2:10" x14ac:dyDescent="0.2">
      <c r="B235" s="71"/>
      <c r="C235" s="71"/>
      <c r="D235" s="71"/>
      <c r="E235" s="71"/>
      <c r="F235" s="71"/>
      <c r="G235" s="71"/>
      <c r="H235" s="71"/>
      <c r="I235" s="71"/>
      <c r="J235" s="71"/>
    </row>
    <row r="236" spans="2:10" x14ac:dyDescent="0.2">
      <c r="B236" s="71"/>
      <c r="C236" s="71"/>
      <c r="D236" s="71"/>
      <c r="E236" s="71"/>
      <c r="F236" s="71"/>
      <c r="G236" s="71"/>
      <c r="H236" s="71"/>
      <c r="I236" s="71"/>
      <c r="J236" s="71"/>
    </row>
    <row r="237" spans="2:10" x14ac:dyDescent="0.2">
      <c r="B237" s="71"/>
      <c r="C237" s="71"/>
      <c r="D237" s="71"/>
      <c r="E237" s="71"/>
      <c r="F237" s="71"/>
      <c r="G237" s="71"/>
      <c r="H237" s="71"/>
      <c r="I237" s="71"/>
      <c r="J237" s="71"/>
    </row>
    <row r="238" spans="2:10" x14ac:dyDescent="0.2">
      <c r="B238" s="71"/>
      <c r="C238" s="71"/>
      <c r="D238" s="71"/>
      <c r="E238" s="71"/>
      <c r="F238" s="71"/>
      <c r="G238" s="71"/>
      <c r="H238" s="71"/>
      <c r="I238" s="71"/>
      <c r="J238" s="71"/>
    </row>
    <row r="239" spans="2:10" x14ac:dyDescent="0.2">
      <c r="B239" s="71"/>
      <c r="C239" s="71"/>
      <c r="D239" s="71"/>
      <c r="E239" s="71"/>
      <c r="F239" s="71"/>
      <c r="G239" s="71"/>
      <c r="H239" s="71"/>
      <c r="I239" s="71"/>
      <c r="J239" s="71"/>
    </row>
    <row r="240" spans="2:10" x14ac:dyDescent="0.2">
      <c r="B240" s="71"/>
      <c r="C240" s="71"/>
      <c r="D240" s="71"/>
      <c r="E240" s="71"/>
      <c r="F240" s="71"/>
      <c r="G240" s="71"/>
      <c r="H240" s="71"/>
      <c r="I240" s="71"/>
      <c r="J240" s="71"/>
    </row>
    <row r="241" spans="2:10" x14ac:dyDescent="0.2">
      <c r="B241" s="71"/>
      <c r="C241" s="71"/>
      <c r="D241" s="71"/>
      <c r="E241" s="71"/>
      <c r="F241" s="71"/>
      <c r="G241" s="71"/>
      <c r="H241" s="71"/>
      <c r="I241" s="71"/>
      <c r="J241" s="71"/>
    </row>
    <row r="242" spans="2:10" x14ac:dyDescent="0.2">
      <c r="B242" s="71"/>
      <c r="C242" s="71"/>
      <c r="D242" s="71"/>
      <c r="E242" s="71"/>
      <c r="F242" s="71"/>
      <c r="G242" s="71"/>
      <c r="H242" s="71"/>
      <c r="I242" s="71"/>
      <c r="J242" s="71"/>
    </row>
    <row r="243" spans="2:10" x14ac:dyDescent="0.2">
      <c r="B243" s="71"/>
      <c r="C243" s="71"/>
      <c r="D243" s="71"/>
      <c r="E243" s="71"/>
      <c r="F243" s="71"/>
      <c r="G243" s="71"/>
      <c r="H243" s="71"/>
      <c r="I243" s="71"/>
      <c r="J243" s="71"/>
    </row>
    <row r="244" spans="2:10" x14ac:dyDescent="0.2">
      <c r="B244" s="71"/>
      <c r="C244" s="71"/>
      <c r="D244" s="71"/>
      <c r="E244" s="71"/>
      <c r="F244" s="71"/>
      <c r="G244" s="71"/>
      <c r="H244" s="71"/>
      <c r="I244" s="71"/>
      <c r="J244" s="71"/>
    </row>
    <row r="245" spans="2:10" x14ac:dyDescent="0.2">
      <c r="B245" s="71"/>
      <c r="C245" s="71"/>
      <c r="D245" s="71"/>
      <c r="E245" s="71"/>
      <c r="F245" s="71"/>
      <c r="G245" s="71"/>
      <c r="H245" s="71"/>
      <c r="I245" s="71"/>
      <c r="J245" s="71"/>
    </row>
    <row r="246" spans="2:10" x14ac:dyDescent="0.2">
      <c r="B246" s="71"/>
      <c r="C246" s="71"/>
      <c r="D246" s="71"/>
      <c r="E246" s="71"/>
      <c r="F246" s="71"/>
      <c r="G246" s="71"/>
      <c r="H246" s="71"/>
      <c r="I246" s="71"/>
      <c r="J246" s="71"/>
    </row>
    <row r="247" spans="2:10" x14ac:dyDescent="0.2">
      <c r="B247" s="71"/>
      <c r="C247" s="71"/>
      <c r="D247" s="71"/>
      <c r="E247" s="71"/>
      <c r="F247" s="71"/>
      <c r="G247" s="71"/>
      <c r="H247" s="71"/>
      <c r="I247" s="71"/>
      <c r="J247" s="71"/>
    </row>
    <row r="248" spans="2:10" x14ac:dyDescent="0.2">
      <c r="B248" s="71"/>
      <c r="C248" s="71"/>
      <c r="D248" s="71"/>
      <c r="E248" s="71"/>
      <c r="F248" s="71"/>
      <c r="G248" s="71"/>
      <c r="H248" s="71"/>
      <c r="I248" s="71"/>
      <c r="J248" s="71"/>
    </row>
    <row r="249" spans="2:10" x14ac:dyDescent="0.2">
      <c r="B249" s="71"/>
      <c r="C249" s="71"/>
      <c r="D249" s="71"/>
      <c r="E249" s="71"/>
      <c r="F249" s="71"/>
      <c r="G249" s="71"/>
      <c r="H249" s="71"/>
      <c r="I249" s="71"/>
      <c r="J249" s="71"/>
    </row>
    <row r="250" spans="2:10" x14ac:dyDescent="0.2">
      <c r="B250" s="71"/>
      <c r="C250" s="71"/>
      <c r="D250" s="71"/>
      <c r="E250" s="71"/>
      <c r="F250" s="71"/>
      <c r="G250" s="71"/>
      <c r="H250" s="71"/>
      <c r="I250" s="71"/>
      <c r="J250" s="71"/>
    </row>
    <row r="251" spans="2:10" x14ac:dyDescent="0.2">
      <c r="B251" s="71"/>
      <c r="C251" s="71"/>
      <c r="D251" s="71"/>
      <c r="E251" s="71"/>
      <c r="F251" s="71"/>
      <c r="G251" s="71"/>
      <c r="H251" s="71"/>
      <c r="I251" s="71"/>
      <c r="J251" s="71"/>
    </row>
    <row r="252" spans="2:10" x14ac:dyDescent="0.2">
      <c r="B252" s="71"/>
      <c r="C252" s="71"/>
      <c r="D252" s="71"/>
      <c r="E252" s="71"/>
      <c r="F252" s="71"/>
      <c r="G252" s="71"/>
      <c r="H252" s="71"/>
      <c r="I252" s="71"/>
      <c r="J252" s="71"/>
    </row>
    <row r="253" spans="2:10" x14ac:dyDescent="0.2">
      <c r="B253" s="71"/>
      <c r="C253" s="71"/>
      <c r="D253" s="71"/>
      <c r="E253" s="71"/>
      <c r="F253" s="71"/>
      <c r="G253" s="71"/>
      <c r="H253" s="71"/>
      <c r="I253" s="71"/>
      <c r="J253" s="71"/>
    </row>
    <row r="254" spans="2:10" x14ac:dyDescent="0.2">
      <c r="B254" s="71"/>
      <c r="C254" s="71"/>
      <c r="D254" s="71"/>
      <c r="E254" s="71"/>
      <c r="F254" s="71"/>
      <c r="G254" s="71"/>
      <c r="H254" s="71"/>
      <c r="I254" s="71"/>
      <c r="J254" s="71"/>
    </row>
    <row r="255" spans="2:10" x14ac:dyDescent="0.2">
      <c r="B255" s="71"/>
      <c r="C255" s="71"/>
      <c r="D255" s="71"/>
      <c r="E255" s="71"/>
      <c r="F255" s="71"/>
      <c r="G255" s="71"/>
      <c r="H255" s="71"/>
      <c r="I255" s="71"/>
      <c r="J255" s="71"/>
    </row>
    <row r="256" spans="2:10" x14ac:dyDescent="0.2">
      <c r="B256" s="71"/>
      <c r="C256" s="71"/>
      <c r="D256" s="71"/>
      <c r="E256" s="71"/>
      <c r="F256" s="71"/>
      <c r="G256" s="71"/>
      <c r="H256" s="71"/>
      <c r="I256" s="71"/>
      <c r="J256" s="71"/>
    </row>
    <row r="257" spans="2:10" x14ac:dyDescent="0.2">
      <c r="B257" s="71"/>
      <c r="C257" s="71"/>
      <c r="D257" s="71"/>
      <c r="E257" s="71"/>
      <c r="F257" s="71"/>
      <c r="G257" s="71"/>
      <c r="H257" s="71"/>
      <c r="I257" s="71"/>
      <c r="J257" s="71"/>
    </row>
    <row r="258" spans="2:10" x14ac:dyDescent="0.2">
      <c r="B258" s="71"/>
      <c r="C258" s="71"/>
      <c r="D258" s="71"/>
      <c r="E258" s="71"/>
      <c r="F258" s="71"/>
      <c r="G258" s="71"/>
      <c r="H258" s="71"/>
      <c r="I258" s="71"/>
      <c r="J258" s="71"/>
    </row>
    <row r="259" spans="2:10" x14ac:dyDescent="0.2">
      <c r="B259" s="71"/>
      <c r="C259" s="71"/>
      <c r="D259" s="71"/>
      <c r="E259" s="71"/>
      <c r="F259" s="71"/>
      <c r="G259" s="71"/>
      <c r="H259" s="71"/>
      <c r="I259" s="71"/>
      <c r="J259" s="71"/>
    </row>
    <row r="260" spans="2:10" x14ac:dyDescent="0.2">
      <c r="B260" s="71"/>
      <c r="C260" s="71"/>
      <c r="D260" s="71"/>
      <c r="E260" s="71"/>
      <c r="F260" s="71"/>
      <c r="G260" s="71"/>
      <c r="H260" s="71"/>
      <c r="I260" s="71"/>
      <c r="J260" s="71"/>
    </row>
    <row r="261" spans="2:10" x14ac:dyDescent="0.2">
      <c r="B261" s="71"/>
      <c r="C261" s="71"/>
      <c r="D261" s="71"/>
      <c r="E261" s="71"/>
      <c r="F261" s="71"/>
      <c r="G261" s="71"/>
      <c r="H261" s="71"/>
      <c r="I261" s="71"/>
      <c r="J261" s="71"/>
    </row>
    <row r="262" spans="2:10" x14ac:dyDescent="0.2">
      <c r="B262" s="71"/>
      <c r="C262" s="71"/>
      <c r="D262" s="71"/>
      <c r="E262" s="71"/>
      <c r="F262" s="71"/>
      <c r="G262" s="71"/>
      <c r="H262" s="71"/>
      <c r="I262" s="71"/>
      <c r="J262" s="71"/>
    </row>
    <row r="263" spans="2:10" x14ac:dyDescent="0.2">
      <c r="B263" s="71"/>
      <c r="C263" s="71"/>
      <c r="D263" s="71"/>
      <c r="E263" s="71"/>
      <c r="F263" s="71"/>
      <c r="G263" s="71"/>
      <c r="H263" s="71"/>
      <c r="I263" s="71"/>
      <c r="J263" s="71"/>
    </row>
    <row r="264" spans="2:10" x14ac:dyDescent="0.2">
      <c r="B264" s="71"/>
      <c r="C264" s="71"/>
      <c r="D264" s="71"/>
      <c r="E264" s="71"/>
      <c r="F264" s="71"/>
      <c r="G264" s="71"/>
      <c r="H264" s="71"/>
      <c r="I264" s="71"/>
      <c r="J264" s="71"/>
    </row>
    <row r="265" spans="2:10" x14ac:dyDescent="0.2">
      <c r="B265" s="71"/>
      <c r="C265" s="71"/>
      <c r="D265" s="71"/>
      <c r="E265" s="71"/>
      <c r="F265" s="71"/>
      <c r="G265" s="71"/>
      <c r="H265" s="71"/>
      <c r="I265" s="71"/>
      <c r="J265" s="71"/>
    </row>
    <row r="266" spans="2:10" x14ac:dyDescent="0.2">
      <c r="B266" s="71"/>
      <c r="C266" s="71"/>
      <c r="D266" s="71"/>
      <c r="E266" s="71"/>
      <c r="F266" s="71"/>
      <c r="G266" s="71"/>
      <c r="H266" s="71"/>
      <c r="I266" s="71"/>
      <c r="J266" s="71"/>
    </row>
    <row r="267" spans="2:10" x14ac:dyDescent="0.2">
      <c r="B267" s="71"/>
      <c r="C267" s="71"/>
      <c r="D267" s="71"/>
      <c r="E267" s="71"/>
      <c r="F267" s="71"/>
      <c r="G267" s="71"/>
      <c r="H267" s="71"/>
      <c r="I267" s="71"/>
      <c r="J267" s="71"/>
    </row>
    <row r="268" spans="2:10" x14ac:dyDescent="0.2">
      <c r="B268" s="71"/>
      <c r="C268" s="71"/>
      <c r="D268" s="71"/>
      <c r="E268" s="71"/>
      <c r="F268" s="71"/>
      <c r="G268" s="71"/>
      <c r="H268" s="71"/>
      <c r="I268" s="71"/>
      <c r="J268" s="71"/>
    </row>
    <row r="269" spans="2:10" x14ac:dyDescent="0.2">
      <c r="B269" s="71"/>
      <c r="C269" s="71"/>
      <c r="D269" s="71"/>
      <c r="E269" s="71"/>
      <c r="F269" s="71"/>
      <c r="G269" s="71"/>
      <c r="H269" s="71"/>
      <c r="I269" s="71"/>
      <c r="J269" s="71"/>
    </row>
    <row r="270" spans="2:10" x14ac:dyDescent="0.2">
      <c r="B270" s="71"/>
      <c r="C270" s="71"/>
      <c r="D270" s="71"/>
      <c r="E270" s="71"/>
      <c r="F270" s="71"/>
      <c r="G270" s="71"/>
      <c r="H270" s="71"/>
      <c r="I270" s="71"/>
      <c r="J270" s="71"/>
    </row>
    <row r="271" spans="2:10" x14ac:dyDescent="0.2">
      <c r="B271" s="71"/>
      <c r="C271" s="71"/>
      <c r="D271" s="71"/>
      <c r="E271" s="71"/>
      <c r="F271" s="71"/>
      <c r="G271" s="71"/>
      <c r="H271" s="71"/>
      <c r="I271" s="71"/>
      <c r="J271" s="71"/>
    </row>
    <row r="272" spans="2:10" x14ac:dyDescent="0.2">
      <c r="B272" s="71"/>
      <c r="C272" s="71"/>
      <c r="D272" s="71"/>
      <c r="E272" s="71"/>
      <c r="F272" s="71"/>
      <c r="G272" s="71"/>
      <c r="H272" s="71"/>
      <c r="I272" s="71"/>
      <c r="J272" s="71"/>
    </row>
    <row r="273" spans="2:10" x14ac:dyDescent="0.2">
      <c r="B273" s="71"/>
      <c r="C273" s="71"/>
      <c r="D273" s="71"/>
      <c r="E273" s="71"/>
      <c r="F273" s="71"/>
      <c r="G273" s="71"/>
      <c r="H273" s="71"/>
      <c r="I273" s="71"/>
      <c r="J273" s="71"/>
    </row>
    <row r="274" spans="2:10" x14ac:dyDescent="0.2">
      <c r="B274" s="71"/>
      <c r="C274" s="71"/>
      <c r="D274" s="71"/>
      <c r="E274" s="71"/>
      <c r="F274" s="71"/>
      <c r="G274" s="71"/>
      <c r="H274" s="71"/>
      <c r="I274" s="71"/>
      <c r="J274" s="71"/>
    </row>
    <row r="275" spans="2:10" x14ac:dyDescent="0.2">
      <c r="B275" s="71"/>
      <c r="C275" s="71"/>
      <c r="D275" s="71"/>
      <c r="E275" s="71"/>
      <c r="F275" s="71"/>
      <c r="G275" s="71"/>
      <c r="H275" s="71"/>
      <c r="I275" s="71"/>
      <c r="J275" s="71"/>
    </row>
    <row r="276" spans="2:10" x14ac:dyDescent="0.2">
      <c r="B276" s="71"/>
      <c r="C276" s="71"/>
      <c r="D276" s="71"/>
      <c r="E276" s="71"/>
      <c r="F276" s="71"/>
      <c r="G276" s="71"/>
      <c r="H276" s="71"/>
      <c r="I276" s="71"/>
      <c r="J276" s="71"/>
    </row>
    <row r="277" spans="2:10" x14ac:dyDescent="0.2">
      <c r="B277" s="71"/>
      <c r="C277" s="71"/>
      <c r="D277" s="71"/>
      <c r="E277" s="71"/>
      <c r="F277" s="71"/>
      <c r="G277" s="71"/>
      <c r="H277" s="71"/>
      <c r="I277" s="71"/>
      <c r="J277" s="71"/>
    </row>
    <row r="278" spans="2:10" x14ac:dyDescent="0.2">
      <c r="B278" s="71"/>
      <c r="C278" s="71"/>
      <c r="D278" s="71"/>
      <c r="E278" s="71"/>
      <c r="F278" s="71"/>
      <c r="G278" s="71"/>
      <c r="H278" s="71"/>
      <c r="I278" s="71"/>
      <c r="J278" s="71"/>
    </row>
    <row r="279" spans="2:10" x14ac:dyDescent="0.2">
      <c r="B279" s="71"/>
      <c r="C279" s="71"/>
      <c r="D279" s="71"/>
      <c r="E279" s="71"/>
      <c r="F279" s="71"/>
      <c r="G279" s="71"/>
      <c r="H279" s="71"/>
      <c r="I279" s="71"/>
      <c r="J279" s="71"/>
    </row>
    <row r="280" spans="2:10" x14ac:dyDescent="0.2">
      <c r="B280" s="71"/>
      <c r="C280" s="71"/>
      <c r="D280" s="71"/>
      <c r="E280" s="71"/>
      <c r="F280" s="71"/>
      <c r="G280" s="71"/>
      <c r="H280" s="71"/>
      <c r="I280" s="71"/>
      <c r="J280" s="71"/>
    </row>
    <row r="281" spans="2:10" x14ac:dyDescent="0.2">
      <c r="B281" s="71"/>
      <c r="C281" s="71"/>
      <c r="D281" s="71"/>
      <c r="E281" s="71"/>
      <c r="F281" s="71"/>
      <c r="G281" s="71"/>
      <c r="H281" s="71"/>
      <c r="I281" s="71"/>
      <c r="J281" s="71"/>
    </row>
    <row r="282" spans="2:10" x14ac:dyDescent="0.2">
      <c r="B282" s="71"/>
      <c r="C282" s="71"/>
      <c r="D282" s="71"/>
      <c r="E282" s="71"/>
      <c r="F282" s="71"/>
      <c r="G282" s="71"/>
      <c r="H282" s="71"/>
      <c r="I282" s="71"/>
      <c r="J282" s="71"/>
    </row>
    <row r="283" spans="2:10" x14ac:dyDescent="0.2">
      <c r="B283" s="71"/>
      <c r="C283" s="71"/>
      <c r="D283" s="71"/>
      <c r="E283" s="71"/>
      <c r="F283" s="71"/>
      <c r="G283" s="71"/>
      <c r="H283" s="71"/>
      <c r="I283" s="71"/>
      <c r="J283" s="71"/>
    </row>
    <row r="284" spans="2:10" x14ac:dyDescent="0.2">
      <c r="B284" s="71"/>
      <c r="C284" s="71"/>
      <c r="D284" s="71"/>
      <c r="E284" s="71"/>
      <c r="F284" s="71"/>
      <c r="G284" s="71"/>
      <c r="H284" s="71"/>
      <c r="I284" s="71"/>
      <c r="J284" s="71"/>
    </row>
    <row r="285" spans="2:10" x14ac:dyDescent="0.2">
      <c r="B285" s="71"/>
      <c r="C285" s="71"/>
      <c r="D285" s="71"/>
      <c r="E285" s="71"/>
      <c r="F285" s="71"/>
      <c r="G285" s="71"/>
      <c r="H285" s="71"/>
      <c r="I285" s="71"/>
      <c r="J285" s="71"/>
    </row>
    <row r="286" spans="2:10" x14ac:dyDescent="0.2">
      <c r="B286" s="71"/>
      <c r="C286" s="71"/>
      <c r="D286" s="71"/>
      <c r="E286" s="71"/>
      <c r="F286" s="71"/>
      <c r="G286" s="71"/>
      <c r="H286" s="71"/>
      <c r="I286" s="71"/>
      <c r="J286" s="71"/>
    </row>
    <row r="287" spans="2:10" x14ac:dyDescent="0.2">
      <c r="B287" s="71"/>
      <c r="C287" s="71"/>
      <c r="D287" s="71"/>
      <c r="E287" s="71"/>
      <c r="F287" s="71"/>
      <c r="G287" s="71"/>
      <c r="H287" s="71"/>
      <c r="I287" s="71"/>
      <c r="J287" s="71"/>
    </row>
    <row r="288" spans="2:10" x14ac:dyDescent="0.2">
      <c r="B288" s="71"/>
      <c r="C288" s="71"/>
      <c r="D288" s="71"/>
      <c r="E288" s="71"/>
      <c r="F288" s="71"/>
      <c r="G288" s="71"/>
      <c r="H288" s="71"/>
      <c r="I288" s="71"/>
      <c r="J288" s="71"/>
    </row>
    <row r="289" spans="2:10" x14ac:dyDescent="0.2">
      <c r="B289" s="71"/>
      <c r="C289" s="71"/>
      <c r="D289" s="71"/>
      <c r="E289" s="71"/>
      <c r="F289" s="71"/>
      <c r="G289" s="71"/>
      <c r="H289" s="71"/>
      <c r="I289" s="71"/>
      <c r="J289" s="71"/>
    </row>
    <row r="290" spans="2:10" x14ac:dyDescent="0.2">
      <c r="B290" s="71"/>
      <c r="C290" s="71"/>
      <c r="D290" s="71"/>
      <c r="E290" s="71"/>
      <c r="F290" s="71"/>
      <c r="G290" s="71"/>
      <c r="H290" s="71"/>
      <c r="I290" s="71"/>
      <c r="J290" s="71"/>
    </row>
    <row r="291" spans="2:10" x14ac:dyDescent="0.2">
      <c r="B291" s="71"/>
      <c r="C291" s="71"/>
      <c r="D291" s="71"/>
      <c r="E291" s="71"/>
      <c r="F291" s="71"/>
      <c r="G291" s="71"/>
      <c r="H291" s="71"/>
      <c r="I291" s="71"/>
      <c r="J291" s="71"/>
    </row>
    <row r="292" spans="2:10" x14ac:dyDescent="0.2">
      <c r="B292" s="71"/>
      <c r="C292" s="71"/>
      <c r="D292" s="71"/>
      <c r="E292" s="71"/>
      <c r="F292" s="71"/>
      <c r="G292" s="71"/>
      <c r="H292" s="71"/>
      <c r="I292" s="71"/>
      <c r="J292" s="71"/>
    </row>
    <row r="293" spans="2:10" x14ac:dyDescent="0.2">
      <c r="B293" s="71"/>
      <c r="C293" s="71"/>
      <c r="D293" s="71"/>
      <c r="E293" s="71"/>
      <c r="F293" s="71"/>
      <c r="G293" s="71"/>
      <c r="H293" s="71"/>
      <c r="I293" s="71"/>
      <c r="J293" s="71"/>
    </row>
    <row r="294" spans="2:10" x14ac:dyDescent="0.2">
      <c r="B294" s="71"/>
      <c r="C294" s="71"/>
      <c r="D294" s="71"/>
      <c r="E294" s="71"/>
      <c r="F294" s="71"/>
      <c r="G294" s="71"/>
      <c r="H294" s="71"/>
      <c r="I294" s="71"/>
      <c r="J294" s="71"/>
    </row>
    <row r="295" spans="2:10" x14ac:dyDescent="0.2">
      <c r="B295" s="71"/>
      <c r="C295" s="71"/>
      <c r="D295" s="71"/>
      <c r="E295" s="71"/>
      <c r="F295" s="71"/>
      <c r="G295" s="71"/>
      <c r="H295" s="71"/>
      <c r="I295" s="71"/>
      <c r="J295" s="71"/>
    </row>
    <row r="296" spans="2:10" x14ac:dyDescent="0.2">
      <c r="B296" s="71"/>
      <c r="C296" s="71"/>
      <c r="D296" s="71"/>
      <c r="E296" s="71"/>
      <c r="F296" s="71"/>
      <c r="G296" s="71"/>
      <c r="H296" s="71"/>
      <c r="I296" s="71"/>
      <c r="J296" s="71"/>
    </row>
    <row r="297" spans="2:10" x14ac:dyDescent="0.2">
      <c r="B297" s="71"/>
      <c r="C297" s="71"/>
      <c r="D297" s="71"/>
      <c r="E297" s="71"/>
      <c r="F297" s="71"/>
      <c r="G297" s="71"/>
      <c r="H297" s="71"/>
      <c r="I297" s="71"/>
      <c r="J297" s="71"/>
    </row>
    <row r="298" spans="2:10" x14ac:dyDescent="0.2">
      <c r="B298" s="71"/>
      <c r="C298" s="71"/>
      <c r="D298" s="71"/>
      <c r="E298" s="71"/>
      <c r="F298" s="71"/>
      <c r="G298" s="71"/>
      <c r="H298" s="71"/>
      <c r="I298" s="71"/>
      <c r="J298" s="71"/>
    </row>
    <row r="299" spans="2:10" x14ac:dyDescent="0.2">
      <c r="B299" s="71"/>
      <c r="C299" s="71"/>
      <c r="D299" s="71"/>
      <c r="E299" s="71"/>
      <c r="F299" s="71"/>
      <c r="G299" s="71"/>
      <c r="H299" s="71"/>
      <c r="I299" s="71"/>
      <c r="J299" s="71"/>
    </row>
    <row r="300" spans="2:10" x14ac:dyDescent="0.2">
      <c r="B300" s="71"/>
      <c r="C300" s="71"/>
      <c r="D300" s="71"/>
      <c r="E300" s="71"/>
      <c r="F300" s="71"/>
      <c r="G300" s="71"/>
      <c r="H300" s="71"/>
      <c r="I300" s="71"/>
      <c r="J300" s="71"/>
    </row>
    <row r="301" spans="2:10" x14ac:dyDescent="0.2">
      <c r="B301" s="71"/>
      <c r="C301" s="71"/>
      <c r="D301" s="71"/>
      <c r="E301" s="71"/>
      <c r="F301" s="71"/>
      <c r="G301" s="71"/>
      <c r="H301" s="71"/>
      <c r="I301" s="71"/>
      <c r="J301" s="71"/>
    </row>
    <row r="302" spans="2:10" x14ac:dyDescent="0.2">
      <c r="B302" s="71"/>
      <c r="C302" s="71"/>
      <c r="D302" s="71"/>
      <c r="E302" s="71"/>
      <c r="F302" s="71"/>
      <c r="G302" s="71"/>
      <c r="H302" s="71"/>
      <c r="I302" s="71"/>
      <c r="J302" s="71"/>
    </row>
    <row r="303" spans="2:10" x14ac:dyDescent="0.2">
      <c r="B303" s="71"/>
      <c r="C303" s="71"/>
      <c r="D303" s="71"/>
      <c r="E303" s="71"/>
      <c r="F303" s="71"/>
      <c r="G303" s="71"/>
      <c r="H303" s="71"/>
      <c r="I303" s="71"/>
      <c r="J303" s="71"/>
    </row>
    <row r="304" spans="2:10" x14ac:dyDescent="0.2">
      <c r="B304" s="71"/>
      <c r="C304" s="71"/>
      <c r="D304" s="71"/>
      <c r="E304" s="71"/>
      <c r="F304" s="71"/>
      <c r="G304" s="71"/>
      <c r="H304" s="71"/>
      <c r="I304" s="71"/>
      <c r="J304" s="71"/>
    </row>
    <row r="305" spans="2:10" x14ac:dyDescent="0.2">
      <c r="B305" s="71"/>
      <c r="C305" s="71"/>
      <c r="D305" s="71"/>
      <c r="E305" s="71"/>
      <c r="F305" s="71"/>
      <c r="G305" s="71"/>
      <c r="H305" s="71"/>
      <c r="I305" s="71"/>
      <c r="J305" s="71"/>
    </row>
    <row r="306" spans="2:10" x14ac:dyDescent="0.2">
      <c r="B306" s="71"/>
      <c r="C306" s="71"/>
      <c r="D306" s="71"/>
      <c r="E306" s="71"/>
      <c r="F306" s="71"/>
      <c r="G306" s="71"/>
      <c r="H306" s="71"/>
      <c r="I306" s="71"/>
      <c r="J306" s="71"/>
    </row>
    <row r="307" spans="2:10" x14ac:dyDescent="0.2">
      <c r="B307" s="71"/>
      <c r="C307" s="71"/>
      <c r="D307" s="71"/>
      <c r="E307" s="71"/>
      <c r="F307" s="71"/>
      <c r="G307" s="71"/>
      <c r="H307" s="71"/>
      <c r="I307" s="71"/>
      <c r="J307" s="71"/>
    </row>
    <row r="308" spans="2:10" x14ac:dyDescent="0.2">
      <c r="B308" s="71"/>
      <c r="C308" s="71"/>
      <c r="D308" s="71"/>
      <c r="E308" s="71"/>
      <c r="F308" s="71"/>
      <c r="G308" s="71"/>
      <c r="H308" s="71"/>
      <c r="I308" s="71"/>
      <c r="J308" s="71"/>
    </row>
    <row r="309" spans="2:10" x14ac:dyDescent="0.2">
      <c r="B309" s="71"/>
      <c r="C309" s="71"/>
      <c r="D309" s="71"/>
      <c r="E309" s="71"/>
      <c r="F309" s="71"/>
      <c r="G309" s="71"/>
      <c r="H309" s="71"/>
      <c r="I309" s="71"/>
      <c r="J309" s="71"/>
    </row>
    <row r="310" spans="2:10" x14ac:dyDescent="0.2">
      <c r="B310" s="71"/>
      <c r="C310" s="71"/>
      <c r="D310" s="71"/>
      <c r="E310" s="71"/>
      <c r="F310" s="71"/>
      <c r="G310" s="71"/>
      <c r="H310" s="71"/>
      <c r="I310" s="71"/>
      <c r="J310" s="71"/>
    </row>
    <row r="311" spans="2:10" x14ac:dyDescent="0.2">
      <c r="B311" s="71"/>
      <c r="C311" s="71"/>
      <c r="D311" s="71"/>
      <c r="E311" s="71"/>
      <c r="F311" s="71"/>
      <c r="G311" s="71"/>
      <c r="H311" s="71"/>
      <c r="I311" s="71"/>
      <c r="J311" s="71"/>
    </row>
    <row r="312" spans="2:10" x14ac:dyDescent="0.2">
      <c r="B312" s="71"/>
      <c r="C312" s="71"/>
      <c r="D312" s="71"/>
      <c r="E312" s="71"/>
      <c r="F312" s="71"/>
      <c r="G312" s="71"/>
      <c r="H312" s="71"/>
      <c r="I312" s="71"/>
      <c r="J312" s="71"/>
    </row>
    <row r="313" spans="2:10" x14ac:dyDescent="0.2">
      <c r="B313" s="71"/>
      <c r="C313" s="71"/>
      <c r="D313" s="71"/>
      <c r="E313" s="71"/>
      <c r="F313" s="71"/>
      <c r="G313" s="71"/>
      <c r="H313" s="71"/>
      <c r="I313" s="71"/>
      <c r="J313" s="71"/>
    </row>
    <row r="314" spans="2:10" x14ac:dyDescent="0.2">
      <c r="B314" s="71"/>
      <c r="C314" s="71"/>
      <c r="D314" s="71"/>
      <c r="E314" s="71"/>
      <c r="F314" s="71"/>
      <c r="G314" s="71"/>
      <c r="H314" s="71"/>
      <c r="I314" s="71"/>
      <c r="J314" s="71"/>
    </row>
    <row r="315" spans="2:10" x14ac:dyDescent="0.2">
      <c r="B315" s="71"/>
      <c r="C315" s="71"/>
      <c r="D315" s="71"/>
      <c r="E315" s="71"/>
      <c r="F315" s="71"/>
      <c r="G315" s="71"/>
      <c r="H315" s="71"/>
      <c r="I315" s="71"/>
      <c r="J315" s="71"/>
    </row>
    <row r="316" spans="2:10" x14ac:dyDescent="0.2">
      <c r="B316" s="71"/>
      <c r="C316" s="71"/>
      <c r="D316" s="71"/>
      <c r="E316" s="71"/>
      <c r="F316" s="71"/>
      <c r="G316" s="71"/>
      <c r="H316" s="71"/>
      <c r="I316" s="71"/>
      <c r="J316" s="71"/>
    </row>
    <row r="317" spans="2:10" x14ac:dyDescent="0.2">
      <c r="B317" s="71"/>
      <c r="C317" s="71"/>
      <c r="D317" s="71"/>
      <c r="E317" s="71"/>
      <c r="F317" s="71"/>
      <c r="G317" s="71"/>
      <c r="H317" s="71"/>
      <c r="I317" s="71"/>
      <c r="J317" s="71"/>
    </row>
    <row r="318" spans="2:10" x14ac:dyDescent="0.2">
      <c r="B318" s="71"/>
      <c r="C318" s="71"/>
      <c r="D318" s="71"/>
      <c r="E318" s="71"/>
      <c r="F318" s="71"/>
      <c r="G318" s="71"/>
      <c r="H318" s="71"/>
      <c r="I318" s="71"/>
      <c r="J318" s="71"/>
    </row>
    <row r="319" spans="2:10" x14ac:dyDescent="0.2">
      <c r="B319" s="71"/>
      <c r="C319" s="71"/>
      <c r="D319" s="71"/>
      <c r="E319" s="71"/>
      <c r="F319" s="71"/>
      <c r="G319" s="71"/>
      <c r="H319" s="71"/>
      <c r="I319" s="71"/>
      <c r="J319" s="71"/>
    </row>
    <row r="320" spans="2:10" x14ac:dyDescent="0.2">
      <c r="B320" s="71"/>
      <c r="C320" s="71"/>
      <c r="D320" s="71"/>
      <c r="E320" s="71"/>
      <c r="F320" s="71"/>
      <c r="G320" s="71"/>
      <c r="H320" s="71"/>
      <c r="I320" s="71"/>
      <c r="J320" s="71"/>
    </row>
    <row r="321" spans="2:10" x14ac:dyDescent="0.2">
      <c r="B321" s="71"/>
      <c r="C321" s="71"/>
      <c r="D321" s="71"/>
      <c r="E321" s="71"/>
      <c r="F321" s="71"/>
      <c r="G321" s="71"/>
      <c r="H321" s="71"/>
      <c r="I321" s="71"/>
      <c r="J321" s="71"/>
    </row>
    <row r="322" spans="2:10" x14ac:dyDescent="0.2">
      <c r="B322" s="71"/>
      <c r="C322" s="71"/>
      <c r="D322" s="71"/>
      <c r="E322" s="71"/>
      <c r="F322" s="71"/>
      <c r="G322" s="71"/>
      <c r="H322" s="71"/>
      <c r="I322" s="71"/>
      <c r="J322" s="71"/>
    </row>
    <row r="323" spans="2:10" x14ac:dyDescent="0.2">
      <c r="B323" s="71"/>
      <c r="C323" s="71"/>
      <c r="D323" s="71"/>
      <c r="E323" s="71"/>
      <c r="F323" s="71"/>
      <c r="G323" s="71"/>
      <c r="H323" s="71"/>
      <c r="I323" s="71"/>
      <c r="J323" s="71"/>
    </row>
    <row r="324" spans="2:10" x14ac:dyDescent="0.2">
      <c r="B324" s="71"/>
      <c r="C324" s="71"/>
      <c r="D324" s="71"/>
      <c r="E324" s="71"/>
      <c r="F324" s="71"/>
      <c r="G324" s="71"/>
      <c r="H324" s="71"/>
      <c r="I324" s="71"/>
      <c r="J324" s="71"/>
    </row>
    <row r="325" spans="2:10" x14ac:dyDescent="0.2">
      <c r="B325" s="71"/>
      <c r="C325" s="71"/>
      <c r="D325" s="71"/>
      <c r="E325" s="71"/>
      <c r="F325" s="71"/>
      <c r="G325" s="71"/>
      <c r="H325" s="71"/>
      <c r="I325" s="71"/>
      <c r="J325" s="71"/>
    </row>
    <row r="326" spans="2:10" x14ac:dyDescent="0.2">
      <c r="B326" s="71"/>
      <c r="C326" s="71"/>
      <c r="D326" s="71"/>
      <c r="E326" s="71"/>
      <c r="F326" s="71"/>
      <c r="G326" s="71"/>
      <c r="H326" s="71"/>
      <c r="I326" s="71"/>
      <c r="J326" s="71"/>
    </row>
    <row r="327" spans="2:10" x14ac:dyDescent="0.2">
      <c r="B327" s="71"/>
      <c r="C327" s="71"/>
      <c r="D327" s="71"/>
      <c r="E327" s="71"/>
      <c r="F327" s="71"/>
      <c r="G327" s="71"/>
      <c r="H327" s="71"/>
      <c r="I327" s="71"/>
      <c r="J327" s="71"/>
    </row>
    <row r="328" spans="2:10" x14ac:dyDescent="0.2">
      <c r="B328" s="71"/>
      <c r="C328" s="71"/>
      <c r="D328" s="71"/>
      <c r="E328" s="71"/>
      <c r="F328" s="71"/>
      <c r="G328" s="71"/>
      <c r="H328" s="71"/>
      <c r="I328" s="71"/>
      <c r="J328" s="71"/>
    </row>
    <row r="329" spans="2:10" x14ac:dyDescent="0.2">
      <c r="B329" s="71"/>
      <c r="C329" s="71"/>
      <c r="D329" s="71"/>
      <c r="E329" s="71"/>
      <c r="F329" s="71"/>
      <c r="G329" s="71"/>
      <c r="H329" s="71"/>
      <c r="I329" s="71"/>
      <c r="J329" s="71"/>
    </row>
    <row r="330" spans="2:10" x14ac:dyDescent="0.2">
      <c r="B330" s="71"/>
      <c r="C330" s="71"/>
      <c r="D330" s="71"/>
      <c r="E330" s="71"/>
      <c r="F330" s="71"/>
      <c r="G330" s="71"/>
      <c r="H330" s="71"/>
      <c r="I330" s="71"/>
      <c r="J330" s="71"/>
    </row>
    <row r="331" spans="2:10" x14ac:dyDescent="0.2">
      <c r="B331" s="71"/>
      <c r="C331" s="71"/>
      <c r="D331" s="71"/>
      <c r="E331" s="71"/>
      <c r="F331" s="71"/>
      <c r="G331" s="71"/>
      <c r="H331" s="71"/>
      <c r="I331" s="71"/>
      <c r="J331" s="71"/>
    </row>
    <row r="332" spans="2:10" x14ac:dyDescent="0.2">
      <c r="B332" s="71"/>
      <c r="C332" s="71"/>
      <c r="D332" s="71"/>
      <c r="E332" s="71"/>
      <c r="F332" s="71"/>
      <c r="G332" s="71"/>
      <c r="H332" s="71"/>
      <c r="I332" s="71"/>
      <c r="J332" s="71"/>
    </row>
    <row r="333" spans="2:10" x14ac:dyDescent="0.2">
      <c r="B333" s="71"/>
      <c r="C333" s="71"/>
      <c r="D333" s="71"/>
      <c r="E333" s="71"/>
      <c r="F333" s="71"/>
      <c r="G333" s="71"/>
      <c r="H333" s="71"/>
      <c r="I333" s="71"/>
      <c r="J333" s="71"/>
    </row>
    <row r="334" spans="2:10" x14ac:dyDescent="0.2">
      <c r="B334" s="71"/>
      <c r="C334" s="71"/>
      <c r="D334" s="71"/>
      <c r="E334" s="71"/>
      <c r="F334" s="71"/>
      <c r="G334" s="71"/>
      <c r="H334" s="71"/>
      <c r="I334" s="71"/>
      <c r="J334" s="71"/>
    </row>
    <row r="335" spans="2:10" x14ac:dyDescent="0.2">
      <c r="B335" s="71"/>
      <c r="C335" s="71"/>
      <c r="D335" s="71"/>
      <c r="E335" s="71"/>
      <c r="F335" s="71"/>
      <c r="G335" s="71"/>
      <c r="H335" s="71"/>
      <c r="I335" s="71"/>
      <c r="J335" s="71"/>
    </row>
    <row r="336" spans="2:10" x14ac:dyDescent="0.2">
      <c r="B336" s="71"/>
      <c r="C336" s="71"/>
      <c r="D336" s="71"/>
      <c r="E336" s="71"/>
      <c r="F336" s="71"/>
      <c r="G336" s="71"/>
      <c r="H336" s="71"/>
      <c r="I336" s="71"/>
      <c r="J336" s="71"/>
    </row>
    <row r="337" spans="2:10" x14ac:dyDescent="0.2">
      <c r="B337" s="71"/>
      <c r="C337" s="71"/>
      <c r="D337" s="71"/>
      <c r="E337" s="71"/>
      <c r="F337" s="71"/>
      <c r="G337" s="71"/>
      <c r="H337" s="71"/>
      <c r="I337" s="71"/>
      <c r="J337" s="71"/>
    </row>
    <row r="338" spans="2:10" x14ac:dyDescent="0.2">
      <c r="B338" s="71"/>
      <c r="C338" s="71"/>
      <c r="D338" s="71"/>
      <c r="E338" s="71"/>
      <c r="F338" s="71"/>
      <c r="G338" s="71"/>
      <c r="H338" s="71"/>
      <c r="I338" s="71"/>
      <c r="J338" s="71"/>
    </row>
    <row r="339" spans="2:10" x14ac:dyDescent="0.2">
      <c r="B339" s="71"/>
      <c r="C339" s="71"/>
      <c r="D339" s="71"/>
      <c r="E339" s="71"/>
      <c r="F339" s="71"/>
      <c r="G339" s="71"/>
      <c r="H339" s="71"/>
      <c r="I339" s="71"/>
      <c r="J339" s="71"/>
    </row>
    <row r="340" spans="2:10" x14ac:dyDescent="0.2">
      <c r="B340" s="71"/>
      <c r="C340" s="71"/>
      <c r="D340" s="71"/>
      <c r="E340" s="71"/>
      <c r="F340" s="71"/>
      <c r="G340" s="71"/>
      <c r="H340" s="71"/>
      <c r="I340" s="71"/>
      <c r="J340" s="71"/>
    </row>
    <row r="341" spans="2:10" x14ac:dyDescent="0.2">
      <c r="B341" s="71"/>
      <c r="C341" s="71"/>
      <c r="D341" s="71"/>
      <c r="E341" s="71"/>
      <c r="F341" s="71"/>
      <c r="G341" s="71"/>
      <c r="H341" s="71"/>
      <c r="I341" s="71"/>
      <c r="J341" s="71"/>
    </row>
    <row r="342" spans="2:10" x14ac:dyDescent="0.2">
      <c r="B342" s="71"/>
      <c r="C342" s="71"/>
      <c r="D342" s="71"/>
      <c r="E342" s="71"/>
      <c r="F342" s="71"/>
      <c r="G342" s="71"/>
      <c r="H342" s="71"/>
      <c r="I342" s="71"/>
      <c r="J342" s="71"/>
    </row>
    <row r="343" spans="2:10" x14ac:dyDescent="0.2">
      <c r="B343" s="71"/>
      <c r="C343" s="71"/>
      <c r="D343" s="71"/>
      <c r="E343" s="71"/>
      <c r="F343" s="71"/>
      <c r="G343" s="71"/>
      <c r="H343" s="71"/>
      <c r="I343" s="71"/>
      <c r="J343" s="71"/>
    </row>
    <row r="344" spans="2:10" x14ac:dyDescent="0.2">
      <c r="B344" s="71"/>
      <c r="C344" s="71"/>
      <c r="D344" s="71"/>
      <c r="E344" s="71"/>
      <c r="F344" s="71"/>
      <c r="G344" s="71"/>
      <c r="H344" s="71"/>
      <c r="I344" s="71"/>
      <c r="J344" s="71"/>
    </row>
    <row r="345" spans="2:10" x14ac:dyDescent="0.2">
      <c r="B345" s="71"/>
      <c r="C345" s="71"/>
      <c r="D345" s="71"/>
      <c r="E345" s="71"/>
      <c r="F345" s="71"/>
      <c r="G345" s="71"/>
      <c r="H345" s="71"/>
      <c r="I345" s="71"/>
      <c r="J345" s="71"/>
    </row>
    <row r="346" spans="2:10" x14ac:dyDescent="0.2">
      <c r="B346" s="71"/>
      <c r="C346" s="71"/>
      <c r="D346" s="71"/>
      <c r="E346" s="71"/>
      <c r="F346" s="71"/>
      <c r="G346" s="71"/>
      <c r="H346" s="71"/>
      <c r="I346" s="71"/>
      <c r="J346" s="71"/>
    </row>
    <row r="347" spans="2:10" x14ac:dyDescent="0.2">
      <c r="B347" s="71"/>
      <c r="C347" s="71"/>
      <c r="D347" s="71"/>
      <c r="E347" s="71"/>
      <c r="F347" s="71"/>
      <c r="G347" s="71"/>
      <c r="H347" s="71"/>
      <c r="I347" s="71"/>
      <c r="J347" s="71"/>
    </row>
    <row r="348" spans="2:10" x14ac:dyDescent="0.2">
      <c r="B348" s="71"/>
      <c r="C348" s="71"/>
      <c r="D348" s="71"/>
      <c r="E348" s="71"/>
      <c r="F348" s="71"/>
      <c r="G348" s="71"/>
      <c r="H348" s="71"/>
      <c r="I348" s="71"/>
      <c r="J348" s="71"/>
    </row>
    <row r="349" spans="2:10" x14ac:dyDescent="0.2">
      <c r="B349" s="71"/>
      <c r="C349" s="71"/>
      <c r="D349" s="71"/>
      <c r="E349" s="71"/>
      <c r="F349" s="71"/>
      <c r="G349" s="71"/>
      <c r="H349" s="71"/>
      <c r="I349" s="71"/>
      <c r="J349" s="71"/>
    </row>
    <row r="350" spans="2:10" x14ac:dyDescent="0.2">
      <c r="B350" s="71"/>
      <c r="C350" s="71"/>
      <c r="D350" s="71"/>
      <c r="E350" s="71"/>
      <c r="F350" s="71"/>
      <c r="G350" s="71"/>
      <c r="H350" s="71"/>
      <c r="I350" s="71"/>
      <c r="J350" s="71"/>
    </row>
    <row r="351" spans="2:10" x14ac:dyDescent="0.2">
      <c r="B351" s="71"/>
      <c r="C351" s="71"/>
      <c r="D351" s="71"/>
      <c r="E351" s="71"/>
      <c r="F351" s="71"/>
      <c r="G351" s="71"/>
      <c r="H351" s="71"/>
      <c r="I351" s="71"/>
      <c r="J351" s="71"/>
    </row>
    <row r="352" spans="2:10" x14ac:dyDescent="0.2">
      <c r="B352" s="71"/>
      <c r="C352" s="71"/>
      <c r="D352" s="71"/>
      <c r="E352" s="71"/>
      <c r="F352" s="71"/>
      <c r="G352" s="71"/>
      <c r="H352" s="71"/>
      <c r="I352" s="71"/>
      <c r="J352" s="71"/>
    </row>
    <row r="353" spans="2:10" x14ac:dyDescent="0.2">
      <c r="B353" s="71"/>
      <c r="C353" s="71"/>
      <c r="D353" s="71"/>
      <c r="E353" s="71"/>
      <c r="F353" s="71"/>
      <c r="G353" s="71"/>
      <c r="H353" s="71"/>
      <c r="I353" s="71"/>
      <c r="J353" s="71"/>
    </row>
    <row r="354" spans="2:10" x14ac:dyDescent="0.2">
      <c r="B354" s="71"/>
      <c r="C354" s="71"/>
      <c r="D354" s="71"/>
      <c r="E354" s="71"/>
      <c r="F354" s="71"/>
      <c r="G354" s="71"/>
      <c r="H354" s="71"/>
      <c r="I354" s="71"/>
      <c r="J354" s="71"/>
    </row>
    <row r="355" spans="2:10" x14ac:dyDescent="0.2">
      <c r="B355" s="71"/>
      <c r="C355" s="71"/>
      <c r="D355" s="71"/>
      <c r="E355" s="71"/>
      <c r="F355" s="71"/>
      <c r="G355" s="71"/>
      <c r="H355" s="71"/>
      <c r="I355" s="71"/>
      <c r="J355" s="71"/>
    </row>
    <row r="356" spans="2:10" x14ac:dyDescent="0.2">
      <c r="B356" s="71"/>
      <c r="C356" s="71"/>
      <c r="D356" s="71"/>
      <c r="E356" s="71"/>
      <c r="F356" s="71"/>
      <c r="G356" s="71"/>
      <c r="H356" s="71"/>
      <c r="I356" s="71"/>
      <c r="J356" s="71"/>
    </row>
    <row r="357" spans="2:10" x14ac:dyDescent="0.2">
      <c r="B357" s="71"/>
      <c r="C357" s="71"/>
      <c r="D357" s="71"/>
      <c r="E357" s="71"/>
      <c r="F357" s="71"/>
      <c r="G357" s="71"/>
      <c r="H357" s="71"/>
      <c r="I357" s="71"/>
      <c r="J357" s="71"/>
    </row>
    <row r="358" spans="2:10" x14ac:dyDescent="0.2">
      <c r="B358" s="71"/>
      <c r="C358" s="71"/>
      <c r="D358" s="71"/>
      <c r="E358" s="71"/>
      <c r="F358" s="71"/>
      <c r="G358" s="71"/>
      <c r="H358" s="71"/>
      <c r="I358" s="71"/>
      <c r="J358" s="71"/>
    </row>
    <row r="359" spans="2:10" x14ac:dyDescent="0.2">
      <c r="B359" s="71"/>
      <c r="C359" s="71"/>
      <c r="D359" s="71"/>
      <c r="E359" s="71"/>
      <c r="F359" s="71"/>
      <c r="G359" s="71"/>
      <c r="H359" s="71"/>
      <c r="I359" s="71"/>
      <c r="J359" s="71"/>
    </row>
    <row r="360" spans="2:10" x14ac:dyDescent="0.2">
      <c r="B360" s="71"/>
      <c r="C360" s="71"/>
      <c r="D360" s="71"/>
      <c r="E360" s="71"/>
      <c r="F360" s="71"/>
      <c r="G360" s="71"/>
      <c r="H360" s="71"/>
      <c r="I360" s="71"/>
      <c r="J360" s="71"/>
    </row>
    <row r="361" spans="2:10" x14ac:dyDescent="0.2">
      <c r="B361" s="71"/>
      <c r="C361" s="71"/>
      <c r="D361" s="71"/>
      <c r="E361" s="71"/>
      <c r="F361" s="71"/>
      <c r="G361" s="71"/>
      <c r="H361" s="71"/>
      <c r="I361" s="71"/>
      <c r="J361" s="71"/>
    </row>
    <row r="362" spans="2:10" x14ac:dyDescent="0.2">
      <c r="B362" s="71"/>
      <c r="C362" s="71"/>
      <c r="D362" s="71"/>
      <c r="E362" s="71"/>
      <c r="F362" s="71"/>
      <c r="G362" s="71"/>
      <c r="H362" s="71"/>
      <c r="I362" s="71"/>
      <c r="J362" s="71"/>
    </row>
    <row r="363" spans="2:10" x14ac:dyDescent="0.2">
      <c r="B363" s="71"/>
      <c r="C363" s="71"/>
      <c r="D363" s="71"/>
      <c r="E363" s="71"/>
      <c r="F363" s="71"/>
      <c r="G363" s="71"/>
      <c r="H363" s="71"/>
      <c r="I363" s="71"/>
      <c r="J363" s="71"/>
    </row>
    <row r="364" spans="2:10" x14ac:dyDescent="0.2">
      <c r="B364" s="71"/>
      <c r="C364" s="71"/>
      <c r="D364" s="71"/>
      <c r="E364" s="71"/>
      <c r="F364" s="71"/>
      <c r="G364" s="71"/>
      <c r="H364" s="71"/>
      <c r="I364" s="71"/>
      <c r="J364" s="71"/>
    </row>
    <row r="365" spans="2:10" x14ac:dyDescent="0.2">
      <c r="B365" s="71"/>
      <c r="C365" s="71"/>
      <c r="D365" s="71"/>
      <c r="E365" s="71"/>
      <c r="F365" s="71"/>
      <c r="G365" s="71"/>
      <c r="H365" s="71"/>
      <c r="I365" s="71"/>
      <c r="J365" s="71"/>
    </row>
    <row r="366" spans="2:10" x14ac:dyDescent="0.2">
      <c r="B366" s="71"/>
      <c r="C366" s="71"/>
      <c r="D366" s="71"/>
      <c r="E366" s="71"/>
      <c r="F366" s="71"/>
      <c r="G366" s="71"/>
      <c r="H366" s="71"/>
      <c r="I366" s="71"/>
      <c r="J366" s="71"/>
    </row>
    <row r="367" spans="2:10" x14ac:dyDescent="0.2">
      <c r="B367" s="71"/>
      <c r="C367" s="71"/>
      <c r="D367" s="71"/>
      <c r="E367" s="71"/>
      <c r="F367" s="71"/>
      <c r="G367" s="71"/>
      <c r="H367" s="71"/>
      <c r="I367" s="71"/>
      <c r="J367" s="71"/>
    </row>
    <row r="368" spans="2:10" x14ac:dyDescent="0.2">
      <c r="B368" s="71"/>
      <c r="C368" s="71"/>
      <c r="D368" s="71"/>
      <c r="E368" s="71"/>
      <c r="F368" s="71"/>
      <c r="G368" s="71"/>
      <c r="H368" s="71"/>
      <c r="I368" s="71"/>
      <c r="J368" s="71"/>
    </row>
    <row r="369" spans="2:10" x14ac:dyDescent="0.2">
      <c r="B369" s="71"/>
      <c r="C369" s="71"/>
      <c r="D369" s="71"/>
      <c r="E369" s="71"/>
      <c r="F369" s="71"/>
      <c r="G369" s="71"/>
      <c r="H369" s="71"/>
      <c r="I369" s="71"/>
      <c r="J369" s="71"/>
    </row>
    <row r="370" spans="2:10" x14ac:dyDescent="0.2">
      <c r="B370" s="71"/>
      <c r="C370" s="71"/>
      <c r="D370" s="71"/>
      <c r="E370" s="71"/>
      <c r="F370" s="71"/>
      <c r="G370" s="71"/>
      <c r="H370" s="71"/>
      <c r="I370" s="71"/>
      <c r="J370" s="71"/>
    </row>
    <row r="371" spans="2:10" x14ac:dyDescent="0.2">
      <c r="B371" s="71"/>
      <c r="C371" s="71"/>
      <c r="D371" s="71"/>
      <c r="E371" s="71"/>
      <c r="F371" s="71"/>
      <c r="G371" s="71"/>
      <c r="H371" s="71"/>
      <c r="I371" s="71"/>
      <c r="J371" s="71"/>
    </row>
    <row r="372" spans="2:10" x14ac:dyDescent="0.2">
      <c r="B372" s="71"/>
      <c r="C372" s="71"/>
      <c r="D372" s="71"/>
      <c r="E372" s="71"/>
      <c r="F372" s="71"/>
      <c r="G372" s="71"/>
      <c r="H372" s="71"/>
      <c r="I372" s="71"/>
      <c r="J372" s="71"/>
    </row>
    <row r="373" spans="2:10" x14ac:dyDescent="0.2">
      <c r="B373" s="71"/>
      <c r="C373" s="71"/>
      <c r="D373" s="71"/>
      <c r="E373" s="71"/>
      <c r="F373" s="71"/>
      <c r="G373" s="71"/>
      <c r="H373" s="71"/>
      <c r="I373" s="71"/>
      <c r="J373" s="71"/>
    </row>
    <row r="374" spans="2:10" x14ac:dyDescent="0.2">
      <c r="B374" s="71"/>
      <c r="C374" s="71"/>
      <c r="D374" s="71"/>
      <c r="E374" s="71"/>
      <c r="F374" s="71"/>
      <c r="G374" s="71"/>
      <c r="H374" s="71"/>
      <c r="I374" s="71"/>
      <c r="J374" s="71"/>
    </row>
    <row r="375" spans="2:10" x14ac:dyDescent="0.2">
      <c r="B375" s="71"/>
      <c r="C375" s="71"/>
      <c r="D375" s="71"/>
      <c r="E375" s="71"/>
      <c r="F375" s="71"/>
      <c r="G375" s="71"/>
      <c r="H375" s="71"/>
      <c r="I375" s="71"/>
      <c r="J375" s="71"/>
    </row>
    <row r="376" spans="2:10" x14ac:dyDescent="0.2">
      <c r="B376" s="71"/>
      <c r="C376" s="71"/>
      <c r="D376" s="71"/>
      <c r="E376" s="71"/>
      <c r="F376" s="71"/>
      <c r="G376" s="71"/>
      <c r="H376" s="71"/>
      <c r="I376" s="71"/>
      <c r="J376" s="71"/>
    </row>
    <row r="377" spans="2:10" x14ac:dyDescent="0.2">
      <c r="B377" s="71"/>
      <c r="C377" s="71"/>
      <c r="D377" s="71"/>
      <c r="E377" s="71"/>
      <c r="F377" s="71"/>
      <c r="G377" s="71"/>
      <c r="H377" s="71"/>
      <c r="I377" s="71"/>
      <c r="J377" s="71"/>
    </row>
    <row r="378" spans="2:10" x14ac:dyDescent="0.2">
      <c r="B378" s="71"/>
      <c r="C378" s="71"/>
      <c r="D378" s="71"/>
      <c r="E378" s="71"/>
      <c r="F378" s="71"/>
      <c r="G378" s="71"/>
      <c r="H378" s="71"/>
      <c r="I378" s="71"/>
      <c r="J378" s="71"/>
    </row>
    <row r="379" spans="2:10" x14ac:dyDescent="0.2">
      <c r="B379" s="71"/>
      <c r="C379" s="71"/>
      <c r="D379" s="71"/>
      <c r="E379" s="71"/>
      <c r="F379" s="71"/>
      <c r="G379" s="71"/>
      <c r="H379" s="71"/>
      <c r="I379" s="71"/>
      <c r="J379" s="71"/>
    </row>
    <row r="380" spans="2:10" x14ac:dyDescent="0.2">
      <c r="B380" s="71"/>
      <c r="C380" s="71"/>
      <c r="D380" s="71"/>
      <c r="E380" s="71"/>
      <c r="F380" s="71"/>
      <c r="G380" s="71"/>
      <c r="H380" s="71"/>
      <c r="I380" s="71"/>
      <c r="J380" s="71"/>
    </row>
    <row r="381" spans="2:10" x14ac:dyDescent="0.2">
      <c r="B381" s="71"/>
      <c r="C381" s="71"/>
      <c r="D381" s="71"/>
      <c r="E381" s="71"/>
      <c r="F381" s="71"/>
      <c r="G381" s="71"/>
      <c r="H381" s="71"/>
      <c r="I381" s="71"/>
      <c r="J381" s="71"/>
    </row>
    <row r="382" spans="2:10" x14ac:dyDescent="0.2">
      <c r="B382" s="71"/>
      <c r="C382" s="71"/>
      <c r="D382" s="71"/>
      <c r="E382" s="71"/>
      <c r="F382" s="71"/>
      <c r="G382" s="71"/>
      <c r="H382" s="71"/>
      <c r="I382" s="71"/>
      <c r="J382" s="71"/>
    </row>
    <row r="383" spans="2:10" x14ac:dyDescent="0.2">
      <c r="B383" s="71"/>
      <c r="C383" s="71"/>
      <c r="D383" s="71"/>
      <c r="E383" s="71"/>
      <c r="F383" s="71"/>
      <c r="G383" s="71"/>
      <c r="H383" s="71"/>
      <c r="I383" s="71"/>
      <c r="J383" s="71"/>
    </row>
    <row r="384" spans="2:10" x14ac:dyDescent="0.2">
      <c r="B384" s="71"/>
      <c r="C384" s="71"/>
      <c r="D384" s="71"/>
      <c r="E384" s="71"/>
      <c r="F384" s="71"/>
      <c r="G384" s="71"/>
      <c r="H384" s="71"/>
      <c r="I384" s="71"/>
      <c r="J384" s="71"/>
    </row>
    <row r="385" spans="2:10" x14ac:dyDescent="0.2">
      <c r="B385" s="71"/>
      <c r="C385" s="71"/>
      <c r="D385" s="71"/>
      <c r="E385" s="71"/>
      <c r="F385" s="71"/>
      <c r="G385" s="71"/>
      <c r="H385" s="71"/>
      <c r="I385" s="71"/>
      <c r="J385" s="71"/>
    </row>
    <row r="386" spans="2:10" x14ac:dyDescent="0.2">
      <c r="B386" s="71"/>
      <c r="C386" s="71"/>
      <c r="D386" s="71"/>
      <c r="E386" s="71"/>
      <c r="F386" s="71"/>
      <c r="G386" s="71"/>
      <c r="H386" s="71"/>
      <c r="I386" s="71"/>
      <c r="J386" s="71"/>
    </row>
    <row r="387" spans="2:10" x14ac:dyDescent="0.2">
      <c r="B387" s="71"/>
      <c r="C387" s="71"/>
      <c r="D387" s="71"/>
      <c r="E387" s="71"/>
      <c r="F387" s="71"/>
      <c r="G387" s="71"/>
      <c r="H387" s="71"/>
      <c r="I387" s="71"/>
      <c r="J387" s="71"/>
    </row>
    <row r="388" spans="2:10" x14ac:dyDescent="0.2">
      <c r="B388" s="71"/>
      <c r="C388" s="71"/>
      <c r="D388" s="71"/>
      <c r="E388" s="71"/>
      <c r="F388" s="71"/>
      <c r="G388" s="71"/>
      <c r="H388" s="71"/>
      <c r="I388" s="71"/>
      <c r="J388" s="71"/>
    </row>
    <row r="389" spans="2:10" x14ac:dyDescent="0.2">
      <c r="B389" s="71"/>
      <c r="C389" s="71"/>
      <c r="D389" s="71"/>
      <c r="E389" s="71"/>
      <c r="F389" s="71"/>
      <c r="G389" s="71"/>
      <c r="H389" s="71"/>
      <c r="I389" s="71"/>
      <c r="J389" s="71"/>
    </row>
    <row r="390" spans="2:10" x14ac:dyDescent="0.2">
      <c r="B390" s="71"/>
      <c r="C390" s="71"/>
      <c r="D390" s="71"/>
      <c r="E390" s="71"/>
      <c r="F390" s="71"/>
      <c r="G390" s="71"/>
      <c r="H390" s="71"/>
      <c r="I390" s="71"/>
      <c r="J390" s="71"/>
    </row>
    <row r="391" spans="2:10" x14ac:dyDescent="0.2">
      <c r="B391" s="71"/>
      <c r="C391" s="71"/>
      <c r="D391" s="71"/>
      <c r="E391" s="71"/>
      <c r="F391" s="71"/>
      <c r="G391" s="71"/>
      <c r="H391" s="71"/>
      <c r="I391" s="71"/>
      <c r="J391" s="71"/>
    </row>
    <row r="392" spans="2:10" x14ac:dyDescent="0.2">
      <c r="B392" s="71"/>
      <c r="C392" s="71"/>
      <c r="D392" s="71"/>
      <c r="E392" s="71"/>
      <c r="F392" s="71"/>
      <c r="G392" s="71"/>
      <c r="H392" s="71"/>
      <c r="I392" s="71"/>
      <c r="J392" s="71"/>
    </row>
    <row r="393" spans="2:10" x14ac:dyDescent="0.2">
      <c r="B393" s="71"/>
      <c r="C393" s="71"/>
      <c r="D393" s="71"/>
      <c r="E393" s="71"/>
      <c r="F393" s="71"/>
      <c r="G393" s="71"/>
      <c r="H393" s="71"/>
      <c r="I393" s="71"/>
      <c r="J393" s="71"/>
    </row>
    <row r="394" spans="2:10" x14ac:dyDescent="0.2">
      <c r="B394" s="71"/>
      <c r="C394" s="71"/>
      <c r="D394" s="71"/>
      <c r="E394" s="71"/>
      <c r="F394" s="71"/>
      <c r="G394" s="71"/>
      <c r="H394" s="71"/>
      <c r="I394" s="71"/>
      <c r="J394" s="71"/>
    </row>
    <row r="395" spans="2:10" x14ac:dyDescent="0.2">
      <c r="B395" s="71"/>
      <c r="C395" s="71"/>
      <c r="D395" s="71"/>
      <c r="E395" s="71"/>
      <c r="F395" s="71"/>
      <c r="G395" s="71"/>
      <c r="H395" s="71"/>
      <c r="I395" s="71"/>
      <c r="J395" s="71"/>
    </row>
    <row r="396" spans="2:10" x14ac:dyDescent="0.2">
      <c r="B396" s="71"/>
      <c r="C396" s="71"/>
      <c r="D396" s="71"/>
      <c r="E396" s="71"/>
      <c r="F396" s="71"/>
      <c r="G396" s="71"/>
      <c r="H396" s="71"/>
      <c r="I396" s="71"/>
      <c r="J396" s="71"/>
    </row>
    <row r="397" spans="2:10" x14ac:dyDescent="0.2">
      <c r="B397" s="71"/>
      <c r="C397" s="71"/>
      <c r="D397" s="71"/>
      <c r="E397" s="71"/>
      <c r="F397" s="71"/>
      <c r="G397" s="71"/>
      <c r="H397" s="71"/>
      <c r="I397" s="71"/>
      <c r="J397" s="71"/>
    </row>
    <row r="398" spans="2:10" x14ac:dyDescent="0.2">
      <c r="B398" s="71"/>
      <c r="C398" s="71"/>
      <c r="D398" s="71"/>
      <c r="E398" s="71"/>
      <c r="F398" s="71"/>
      <c r="G398" s="71"/>
      <c r="H398" s="71"/>
      <c r="I398" s="71"/>
      <c r="J398" s="71"/>
    </row>
    <row r="399" spans="2:10" x14ac:dyDescent="0.2">
      <c r="B399" s="71"/>
      <c r="C399" s="71"/>
      <c r="D399" s="71"/>
      <c r="E399" s="71"/>
      <c r="F399" s="71"/>
      <c r="G399" s="71"/>
      <c r="H399" s="71"/>
      <c r="I399" s="71"/>
      <c r="J399" s="71"/>
    </row>
  </sheetData>
  <pageMargins left="0.7" right="0.7" top="0.75" bottom="0.75" header="0.3" footer="0.3"/>
  <ignoredErrors>
    <ignoredError sqref="C47:I47" formula="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Simon Ansari</cp:lastModifiedBy>
  <dcterms:created xsi:type="dcterms:W3CDTF">2020-05-20T17:26:08Z</dcterms:created>
  <dcterms:modified xsi:type="dcterms:W3CDTF">2024-03-06T15:19:59Z</dcterms:modified>
</cp:coreProperties>
</file>