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esktop/"/>
    </mc:Choice>
  </mc:AlternateContent>
  <xr:revisionPtr revIDLastSave="0" documentId="8_{C63ED8E8-D769-4968-844E-80057F7C602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H54" i="4"/>
  <c r="I54" i="4"/>
  <c r="B54" i="4"/>
  <c r="C58" i="4"/>
  <c r="D58" i="4"/>
  <c r="E58" i="4"/>
  <c r="F58" i="4"/>
  <c r="G58" i="4"/>
  <c r="H58" i="4"/>
  <c r="I58" i="4"/>
  <c r="B58" i="4"/>
  <c r="C52" i="4"/>
  <c r="D52" i="4"/>
  <c r="E52" i="4"/>
  <c r="F52" i="4"/>
  <c r="G52" i="4"/>
  <c r="H52" i="4"/>
  <c r="I52" i="4"/>
  <c r="B52" i="4"/>
  <c r="D67" i="4"/>
  <c r="E67" i="4"/>
  <c r="F67" i="4"/>
  <c r="G67" i="4"/>
  <c r="H67" i="4"/>
  <c r="I67" i="4"/>
  <c r="C67" i="4"/>
  <c r="J67" i="4"/>
  <c r="K67" i="4"/>
  <c r="L67" i="4"/>
  <c r="M67" i="4"/>
  <c r="N67" i="4"/>
  <c r="I7" i="4"/>
  <c r="I8" i="4" s="1"/>
  <c r="I10" i="4"/>
  <c r="I12" i="4"/>
  <c r="I48" i="4"/>
  <c r="I47" i="4"/>
  <c r="I22" i="4"/>
  <c r="I51" i="4"/>
  <c r="I57" i="4"/>
  <c r="B59" i="4"/>
  <c r="B64" i="4" s="1"/>
  <c r="B61" i="4"/>
  <c r="B62" i="4"/>
  <c r="B63" i="4"/>
  <c r="J68" i="4"/>
  <c r="J70" i="4" s="1"/>
  <c r="K68" i="4"/>
  <c r="K70" i="4" s="1"/>
  <c r="L68" i="4"/>
  <c r="L70" i="4" s="1"/>
  <c r="M68" i="4"/>
  <c r="M70" i="4" s="1"/>
  <c r="N68" i="4"/>
  <c r="N70" i="4" s="1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C64" i="4" s="1"/>
  <c r="D62" i="4"/>
  <c r="E62" i="4"/>
  <c r="F62" i="4"/>
  <c r="G62" i="4"/>
  <c r="H62" i="4"/>
  <c r="I62" i="4"/>
  <c r="C61" i="4"/>
  <c r="D61" i="4"/>
  <c r="E61" i="4"/>
  <c r="F61" i="4"/>
  <c r="F64" i="4" s="1"/>
  <c r="G61" i="4"/>
  <c r="H61" i="4"/>
  <c r="H64" i="4" s="1"/>
  <c r="I61" i="4"/>
  <c r="C59" i="4"/>
  <c r="B60" i="4" s="1"/>
  <c r="D59" i="4"/>
  <c r="D64" i="4" s="1"/>
  <c r="E59" i="4"/>
  <c r="F59" i="4"/>
  <c r="G59" i="4"/>
  <c r="G64" i="4" s="1"/>
  <c r="H59" i="4"/>
  <c r="I59" i="4"/>
  <c r="I64" i="4" s="1"/>
  <c r="J59" i="4"/>
  <c r="I60" i="4"/>
  <c r="K59" i="4"/>
  <c r="L59" i="4"/>
  <c r="M59" i="4"/>
  <c r="N59" i="4"/>
  <c r="C57" i="4"/>
  <c r="D57" i="4"/>
  <c r="E57" i="4"/>
  <c r="F57" i="4"/>
  <c r="G57" i="4"/>
  <c r="H57" i="4"/>
  <c r="B57" i="4"/>
  <c r="J55" i="4"/>
  <c r="K55" i="4"/>
  <c r="L55" i="4"/>
  <c r="M55" i="4"/>
  <c r="N5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G40" i="4"/>
  <c r="H40" i="4"/>
  <c r="H39" i="4" s="1"/>
  <c r="I40" i="4"/>
  <c r="I39" i="4" s="1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B42" i="4"/>
  <c r="B39" i="4" s="1"/>
  <c r="C41" i="4"/>
  <c r="D41" i="4"/>
  <c r="E41" i="4"/>
  <c r="F41" i="4"/>
  <c r="G41" i="4"/>
  <c r="H41" i="4"/>
  <c r="I41" i="4"/>
  <c r="B41" i="4"/>
  <c r="C38" i="4"/>
  <c r="D38" i="4"/>
  <c r="E38" i="4"/>
  <c r="E43" i="4" s="1"/>
  <c r="F38" i="4"/>
  <c r="G38" i="4"/>
  <c r="H38" i="4"/>
  <c r="I38" i="4"/>
  <c r="B38" i="4"/>
  <c r="C37" i="4"/>
  <c r="D37" i="4"/>
  <c r="E37" i="4"/>
  <c r="F37" i="4"/>
  <c r="G37" i="4"/>
  <c r="H37" i="4"/>
  <c r="H43" i="4" s="1"/>
  <c r="I37" i="4"/>
  <c r="J37" i="4"/>
  <c r="J43" i="4"/>
  <c r="K37" i="4"/>
  <c r="K43" i="4" s="1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F43" i="4" s="1"/>
  <c r="G35" i="4"/>
  <c r="H35" i="4"/>
  <c r="I35" i="4"/>
  <c r="B35" i="4"/>
  <c r="C34" i="4"/>
  <c r="D34" i="4"/>
  <c r="D43" i="4" s="1"/>
  <c r="E34" i="4"/>
  <c r="F34" i="4"/>
  <c r="G34" i="4"/>
  <c r="G43" i="4" s="1"/>
  <c r="H34" i="4"/>
  <c r="I34" i="4"/>
  <c r="B34" i="4"/>
  <c r="B43" i="4" s="1"/>
  <c r="C33" i="4"/>
  <c r="C43" i="4" s="1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E31" i="4" s="1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C24" i="4" s="1"/>
  <c r="D23" i="4"/>
  <c r="E23" i="4"/>
  <c r="F23" i="4"/>
  <c r="G23" i="4"/>
  <c r="H23" i="4"/>
  <c r="I23" i="4"/>
  <c r="I24" i="4" s="1"/>
  <c r="B23" i="4"/>
  <c r="C22" i="4"/>
  <c r="C51" i="4"/>
  <c r="D22" i="4"/>
  <c r="D51" i="4" s="1"/>
  <c r="E22" i="4"/>
  <c r="E51" i="4"/>
  <c r="F22" i="4"/>
  <c r="F51" i="4"/>
  <c r="G22" i="4"/>
  <c r="G51" i="4" s="1"/>
  <c r="H22" i="4"/>
  <c r="H51" i="4"/>
  <c r="B22" i="4"/>
  <c r="B31" i="4" s="1"/>
  <c r="B51" i="4"/>
  <c r="C21" i="4"/>
  <c r="C31" i="4" s="1"/>
  <c r="D21" i="4"/>
  <c r="E21" i="4"/>
  <c r="F21" i="4"/>
  <c r="F31" i="4" s="1"/>
  <c r="G21" i="4"/>
  <c r="H21" i="4"/>
  <c r="H31" i="4"/>
  <c r="I21" i="4"/>
  <c r="I31" i="4" s="1"/>
  <c r="B21" i="4"/>
  <c r="C16" i="4"/>
  <c r="D16" i="4"/>
  <c r="D19" i="4" s="1"/>
  <c r="E16" i="4"/>
  <c r="D18" i="4" s="1"/>
  <c r="F16" i="4"/>
  <c r="G16" i="4"/>
  <c r="H16" i="4"/>
  <c r="G18" i="4" s="1"/>
  <c r="I16" i="4"/>
  <c r="I18" i="4" s="1"/>
  <c r="B16" i="4"/>
  <c r="B18" i="4" s="1"/>
  <c r="B19" i="4"/>
  <c r="C15" i="4"/>
  <c r="D15" i="4"/>
  <c r="E15" i="4"/>
  <c r="F15" i="4"/>
  <c r="G15" i="4"/>
  <c r="H15" i="4"/>
  <c r="I15" i="4"/>
  <c r="B15" i="4"/>
  <c r="C12" i="4"/>
  <c r="C13" i="4" s="1"/>
  <c r="D12" i="4"/>
  <c r="E12" i="4"/>
  <c r="F12" i="4"/>
  <c r="G12" i="4"/>
  <c r="H12" i="4"/>
  <c r="B12" i="4"/>
  <c r="C10" i="4"/>
  <c r="D10" i="4"/>
  <c r="E10" i="4"/>
  <c r="E11" i="4" s="1"/>
  <c r="E14" i="4" s="1"/>
  <c r="E49" i="4" s="1"/>
  <c r="F10" i="4"/>
  <c r="G10" i="4"/>
  <c r="H10" i="4"/>
  <c r="H11" i="4" s="1"/>
  <c r="B10" i="4"/>
  <c r="C7" i="4"/>
  <c r="C11" i="4" s="1"/>
  <c r="C14" i="4" s="1"/>
  <c r="C49" i="4" s="1"/>
  <c r="D7" i="4"/>
  <c r="D9" i="4" s="1"/>
  <c r="E7" i="4"/>
  <c r="F7" i="4"/>
  <c r="F8" i="4" s="1"/>
  <c r="G7" i="4"/>
  <c r="G11" i="4" s="1"/>
  <c r="H7" i="4"/>
  <c r="B7" i="4"/>
  <c r="B11" i="4" s="1"/>
  <c r="B14" i="4" s="1"/>
  <c r="B49" i="4" s="1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4" i="4" s="1"/>
  <c r="D3" i="4"/>
  <c r="E3" i="4"/>
  <c r="E4" i="4" s="1"/>
  <c r="F3" i="4"/>
  <c r="G3" i="4"/>
  <c r="G24" i="4" s="1"/>
  <c r="G4" i="4"/>
  <c r="H3" i="4"/>
  <c r="H4" i="4" s="1"/>
  <c r="I3" i="4"/>
  <c r="B3" i="4"/>
  <c r="B4" i="4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C4" i="4"/>
  <c r="B9" i="4"/>
  <c r="B8" i="4"/>
  <c r="I9" i="4"/>
  <c r="H8" i="4"/>
  <c r="G9" i="4"/>
  <c r="G8" i="4"/>
  <c r="F11" i="4"/>
  <c r="F14" i="4" s="1"/>
  <c r="F49" i="4" s="1"/>
  <c r="F9" i="4"/>
  <c r="F13" i="4"/>
  <c r="H19" i="4"/>
  <c r="G19" i="4"/>
  <c r="F18" i="4"/>
  <c r="F19" i="4"/>
  <c r="E18" i="4"/>
  <c r="E19" i="4"/>
  <c r="C18" i="4"/>
  <c r="C19" i="4"/>
  <c r="B24" i="4"/>
  <c r="F24" i="4"/>
  <c r="E24" i="4"/>
  <c r="D24" i="4"/>
  <c r="G39" i="4"/>
  <c r="F39" i="4"/>
  <c r="E39" i="4"/>
  <c r="D39" i="4"/>
  <c r="C39" i="4"/>
  <c r="G60" i="4"/>
  <c r="E60" i="4"/>
  <c r="E64" i="4"/>
  <c r="D60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/>
  <c r="L1" i="4"/>
  <c r="M1" i="4"/>
  <c r="N1" i="4"/>
  <c r="H1" i="4"/>
  <c r="G1" i="4"/>
  <c r="F1" i="4"/>
  <c r="E1" i="4" s="1"/>
  <c r="D1" i="4" s="1"/>
  <c r="C1" i="4" s="1"/>
  <c r="B1" i="4" s="1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B55" i="4" l="1"/>
  <c r="B53" i="4"/>
  <c r="I43" i="4"/>
  <c r="G13" i="4"/>
  <c r="G14" i="4"/>
  <c r="G49" i="4" s="1"/>
  <c r="B13" i="4"/>
  <c r="D13" i="4"/>
  <c r="H14" i="4"/>
  <c r="H49" i="4" s="1"/>
  <c r="H13" i="4"/>
  <c r="F55" i="4"/>
  <c r="F53" i="4"/>
  <c r="E53" i="4"/>
  <c r="E55" i="4"/>
  <c r="C53" i="4"/>
  <c r="C55" i="4"/>
  <c r="E13" i="4"/>
  <c r="E8" i="4"/>
  <c r="F4" i="4"/>
  <c r="G31" i="4"/>
  <c r="F60" i="4"/>
  <c r="H24" i="4"/>
  <c r="E9" i="4"/>
  <c r="C8" i="4"/>
  <c r="H60" i="4"/>
  <c r="H18" i="4"/>
  <c r="I11" i="4"/>
  <c r="D11" i="4"/>
  <c r="D14" i="4" s="1"/>
  <c r="D49" i="4" s="1"/>
  <c r="C9" i="4"/>
  <c r="H9" i="4"/>
  <c r="I4" i="4"/>
  <c r="D31" i="4"/>
  <c r="C60" i="4"/>
  <c r="D8" i="4"/>
  <c r="F66" i="4" l="1"/>
  <c r="F68" i="4" s="1"/>
  <c r="F70" i="4" s="1"/>
  <c r="H55" i="4"/>
  <c r="H53" i="4"/>
  <c r="C66" i="4"/>
  <c r="C68" i="4" s="1"/>
  <c r="C70" i="4" s="1"/>
  <c r="D55" i="4"/>
  <c r="D53" i="4"/>
  <c r="I13" i="4"/>
  <c r="I14" i="4"/>
  <c r="I49" i="4" s="1"/>
  <c r="G53" i="4"/>
  <c r="G55" i="4"/>
  <c r="E66" i="4"/>
  <c r="E68" i="4" s="1"/>
  <c r="E70" i="4" s="1"/>
  <c r="B66" i="4"/>
  <c r="B68" i="4" s="1"/>
  <c r="B70" i="4" s="1"/>
  <c r="G66" i="4" l="1"/>
  <c r="G68" i="4" s="1"/>
  <c r="G70" i="4" s="1"/>
  <c r="I55" i="4"/>
  <c r="I53" i="4"/>
  <c r="D66" i="4"/>
  <c r="D68" i="4" s="1"/>
  <c r="D70" i="4" s="1"/>
  <c r="H66" i="4"/>
  <c r="H68" i="4" s="1"/>
  <c r="H70" i="4" s="1"/>
  <c r="I66" i="4" l="1"/>
  <c r="I68" i="4" s="1"/>
  <c r="I70" i="4" s="1"/>
  <c r="B2" i="1"/>
  <c r="B163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<sst xmlns="http://schemas.openxmlformats.org/spreadsheetml/2006/main" count="678" uniqueCount="217">
  <si>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</si>
  <si>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</si>
  <si>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</si>
  <si>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</si>
  <si>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</si>
  <si>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</si>
  <si>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</si>
  <si>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</si>
  <si>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</si>
  <si>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</si>
  <si>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</si>
  <si>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</si>
  <si>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</si>
  <si>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</si>
  <si>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</si>
  <si>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</si>
  <si>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</si>
  <si>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</si>
  <si>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</si>
  <si>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</si>
  <si>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</si>
  <si>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</si>
  <si>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</si>
  <si>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</si>
  <si>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</si>
  <si>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</si>
  <si>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</si>
  <si>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</si>
  <si>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</si>
  <si>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</si>
  <si>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</si>
  <si>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</si>
  <si>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</si>
  <si>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</si>
  <si>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</si>
  <si>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</si>
  <si>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</si>
  <si>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</si>
  <si>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</si>
  <si>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</si>
  <si>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</si>
  <si>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</si>
  <si>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</si>
  <si>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</si>
  <si>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</si>
  <si>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</si>
  <si>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</si>
  <si>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</si>
  <si>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</si>
  <si>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</si>
  <si>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</si>
  <si>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</si>
  <si>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</si>
  <si>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</si>
  <si>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</si>
  <si>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</si>
  <si>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</si>
  <si>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</si>
  <si>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</si>
  <si>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</si>
  <si>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</si>
  <si>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</si>
  <si>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</si>
  <si>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</si>
  <si>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</si>
  <si>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</si>
  <si>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</si>
  <si>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</si>
  <si>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</si>
  <si>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</si>
  <si>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</si>
  <si>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</si>
  <si>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</si>
  <si>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</si>
  <si>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</si>
  <si>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</si>
  <si>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</si>
  <si>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</si>
  <si>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</si>
  <si>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</si>
  <si>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</si>
  <si>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</si>
  <si>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</si>
  <si>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</si>
  <si>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</si>
  <si>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</si>
  <si>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</si>
  <si>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</si>
  <si>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</si>
  <si>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</si>
  <si>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</si>
  <si>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</si>
  <si>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</si>
  <si>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</si>
  <si>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</si>
  <si>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</si>
  <si>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</si>
  <si>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</si>
  <si>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</si>
  <si>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</si>
  <si>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</si>
  <si>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</si>
  <si>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</si>
  <si>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</si>
  <si>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</si>
  <si>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</si>
  <si>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</si>
  <si>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</si>
  <si>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</si>
  <si>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</si>
  <si>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</si>
  <si>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</si>
  <si>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</si>
  <si>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</si>
  <si>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</si>
  <si>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</si>
  <si>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</si>
  <si>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</si>
  <si>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</si>
  <si>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</si>
  <si>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</si>
  <si>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</si>
  <si>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</si>
  <si>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</si>
  <si>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</si>
  <si>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</si>
  <si>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</si>
  <si>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</si>
  <si>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</si>
  <si>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</si>
  <si>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</si>
  <si>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</si>
  <si>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</si>
  <si>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</si>
  <si>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</si>
  <si>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</si>
  <si>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</si>
  <si>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</si>
  <si>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</si>
  <si>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</si>
  <si>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</si>
  <si>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</si>
  <si>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</si>
  <si>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</si>
  <si>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</si>
  <si>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</si>
  <si>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</si>
  <si>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</si>
  <si>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</si>
  <si>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</si>
  <si>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</si>
  <si>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</si>
  <si>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</si>
  <si>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</si>
  <si>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</si>
  <si>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</si>
  <si>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</si>
  <si>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</si>
  <si>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</si>
  <si>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</si>
  <si>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</si>
  <si>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</si>
  <si>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</si>
  <si>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</si>
  <si>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</si>
  <si>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</si>
  <si>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</si>
  <si>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</si>
  <si>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</si>
  <si>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</si>
  <si>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</si>
  <si>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</si>
  <si>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</si>
  <si>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</si>
  <si>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</si>
  <si>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</si>
  <si>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</si>
  <si>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</si>
  <si>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</si>
  <si>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</si>
  <si>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</si>
  <si>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</si>
  <si>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</si>
  <si>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</si>
  <si>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</si>
  <si>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</si>
  <si>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</si>
  <si>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</si>
  <si>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</si>
  <si>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</si>
  <si>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</si>
  <si>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</si>
  <si>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</si>
  <si>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</si>
  <si>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</si>
  <si>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</si>
  <si>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</si>
  <si>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</si>
  <si>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</si>
  <si>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</si>
  <si>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</si>
  <si>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</si>
  <si>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</si>
  <si>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</si>
  <si>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</si>
  <si>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</si>
  <si>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</si>
  <si>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</si>
  <si>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</si>
  <si>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</si>
  <si>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</si>
  <si>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</si>
  <si>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</si>
  <si>
    <t>remove row 55 from formula, and add row 56</t>
  </si>
  <si>
    <t>Link with - sign</t>
  </si>
  <si>
    <t>Historical row 76 - (NOPAT + Change in WC+D&amp;A)</t>
  </si>
  <si>
    <t>row 66+67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</si>
</sst>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6" fontId="11" fillId="0" borderId="0" xfId="2" applyNumberFormat="1" applyFont="1" applyFill="1" applyAlignment="1">
      <alignment horizontal="right"/>
    </xf>
    <xf numFmtId="165" fontId="0" fillId="0" borderId="0" xfId="3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codyn/Downloads/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195</v>
      </c>
    </row>
    <row r="3" spans="1:1" x14ac:dyDescent="0.25">
      <c r="A3" s="38" t="s">
        <v>193</v>
      </c>
    </row>
    <row r="4" spans="1:1" x14ac:dyDescent="0.25">
      <c r="A4" s="19" t="s">
        <v>194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56" activePane="bottomLeft" state="frozen"/>
      <selection pane="bottomLeft" activeCell="I76" sqref="I76"/>
    </sheetView>
  </sheetViews>
  <sheetFormatPr defaultRowHeight="15" x14ac:dyDescent="0.25"/>
  <cols>
    <col min="1" max="1" width="78.140625" customWidth="1"/>
    <col min="2" max="7" width="9" bestFit="1" customWidth="1"/>
    <col min="8" max="8" width="10.285156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203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204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206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5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25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25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25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25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25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25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25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25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25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25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25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25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25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25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25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25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25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25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25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25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25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25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25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25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25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25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25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25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25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25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25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25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25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25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25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25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25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25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25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25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25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25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25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25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25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25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25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25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25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25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25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25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25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25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25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25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25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25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25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25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25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25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25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25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25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25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25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25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25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25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25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25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25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25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25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25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25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25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25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25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25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25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25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25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25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25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25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25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25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25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25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25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25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25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25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25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25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25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25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25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25">
      <c r="A162" s="43" t="s">
        <v>203</v>
      </c>
      <c r="B162" s="43"/>
      <c r="C162" s="43"/>
    </row>
    <row r="163" spans="1:14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25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25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25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25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25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25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25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209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25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205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25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206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25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25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25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25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25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25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25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25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25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25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25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25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25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25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25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25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25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25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25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25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25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25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25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25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25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25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25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25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25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25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25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25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25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25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25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25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25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25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25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workbookViewId="0">
      <selection activeCell="O11" sqref="O11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41.28515625" customWidth="1"/>
    <col min="16" max="16" width="30.140625" customWidth="1"/>
    <col min="17" max="17" width="39.85546875" customWidth="1"/>
  </cols>
  <sheetData>
    <row r="1" spans="1:17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t="s">
        <v>190</v>
      </c>
    </row>
    <row r="4" spans="1:17" x14ac:dyDescent="0.25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  <c r="P4" s="54"/>
    </row>
    <row r="5" spans="1:17" x14ac:dyDescent="0.25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</row>
    <row r="6" spans="1:17" x14ac:dyDescent="0.25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  <c r="P6" s="55"/>
    </row>
    <row r="7" spans="1:17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</row>
    <row r="8" spans="1:17" x14ac:dyDescent="0.25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  <c r="P8" s="54"/>
    </row>
    <row r="9" spans="1:17" x14ac:dyDescent="0.25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  <c r="P9" s="54"/>
    </row>
    <row r="10" spans="1:17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</row>
    <row r="11" spans="1:17" x14ac:dyDescent="0.25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  <c r="P11" s="41"/>
    </row>
    <row r="12" spans="1:17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</row>
    <row r="13" spans="1:17" x14ac:dyDescent="0.25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  <c r="P13" s="57"/>
    </row>
    <row r="14" spans="1:17" ht="15.75" thickBot="1" x14ac:dyDescent="0.3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  <c r="P14" s="41"/>
    </row>
    <row r="15" spans="1:17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t="s">
        <v>191</v>
      </c>
    </row>
    <row r="16" spans="1:17" x14ac:dyDescent="0.25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  <c r="P16" s="58"/>
    </row>
    <row r="17" spans="1:17" x14ac:dyDescent="0.25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7" x14ac:dyDescent="0.25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s="57"/>
      <c r="Q18" t="s">
        <v>192</v>
      </c>
    </row>
    <row r="19" spans="1:17" x14ac:dyDescent="0.25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s="56"/>
      <c r="Q19" t="s">
        <v>192</v>
      </c>
    </row>
    <row r="20" spans="1:17" x14ac:dyDescent="0.2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17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</row>
    <row r="23" spans="1:17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t="s">
        <v>197</v>
      </c>
    </row>
    <row r="24" spans="1:17" x14ac:dyDescent="0.25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  <c r="P24" s="57"/>
    </row>
    <row r="25" spans="1:17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</row>
    <row r="26" spans="1:17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  <c r="P27" s="3"/>
    </row>
    <row r="28" spans="1:17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</row>
    <row r="31" spans="1:17" ht="15.75" thickBot="1" x14ac:dyDescent="0.3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  <c r="P31" s="41"/>
    </row>
    <row r="32" spans="1:17" ht="15.75" thickTop="1" x14ac:dyDescent="0.2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</row>
    <row r="34" spans="1:17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</row>
    <row r="35" spans="1:17" x14ac:dyDescent="0.25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</row>
    <row r="36" spans="1:17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</row>
    <row r="37" spans="1:17" x14ac:dyDescent="0.25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  <c r="P37" s="3"/>
    </row>
    <row r="38" spans="1:17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</row>
    <row r="39" spans="1:17" x14ac:dyDescent="0.25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  <c r="P39" s="3"/>
    </row>
    <row r="40" spans="1:17" x14ac:dyDescent="0.25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  <c r="P40" s="3"/>
    </row>
    <row r="41" spans="1:17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</row>
    <row r="42" spans="1:17" x14ac:dyDescent="0.25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</row>
    <row r="43" spans="1:17" ht="15.75" thickBot="1" x14ac:dyDescent="0.3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  <c r="P43" s="41"/>
    </row>
    <row r="44" spans="1:17" s="1" customFormat="1" ht="15.75" thickTop="1" x14ac:dyDescent="0.25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7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17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t="s">
        <v>196</v>
      </c>
    </row>
    <row r="47" spans="1:17" x14ac:dyDescent="0.25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s="59"/>
      <c r="Q47" t="s">
        <v>196</v>
      </c>
    </row>
    <row r="48" spans="1:17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t="s">
        <v>200</v>
      </c>
    </row>
    <row r="49" spans="1:17" x14ac:dyDescent="0.25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  <c r="P49" s="9"/>
    </row>
    <row r="50" spans="1:17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s="3"/>
      <c r="Q50" t="s">
        <v>200</v>
      </c>
    </row>
    <row r="51" spans="1:17" x14ac:dyDescent="0.25">
      <c r="A51" t="s">
        <v>173</v>
      </c>
      <c r="B51" s="3">
        <f>'Three Statements'!B22</f>
        <v>2072</v>
      </c>
      <c r="C51" s="3">
        <f>'Three Statements'!C22</f>
        <v>2319</v>
      </c>
      <c r="D51" s="3">
        <f>'Three Statements'!D22</f>
        <v>2371</v>
      </c>
      <c r="E51" s="3">
        <f>'Three Statements'!E22</f>
        <v>996</v>
      </c>
      <c r="F51" s="3">
        <f>'Three Statements'!F22</f>
        <v>197</v>
      </c>
      <c r="G51" s="3">
        <f>'Three Statements'!G22</f>
        <v>439</v>
      </c>
      <c r="H51" s="3">
        <f>'Three Statements'!H22</f>
        <v>3587</v>
      </c>
      <c r="I51" s="3">
        <f>'Three Statements'!I22</f>
        <v>4423</v>
      </c>
      <c r="J51" s="3"/>
      <c r="K51" s="3"/>
      <c r="L51" s="3"/>
      <c r="M51" s="3"/>
      <c r="N51" s="3"/>
      <c r="O51" s="3"/>
      <c r="P51" s="3"/>
      <c r="Q51" t="s">
        <v>201</v>
      </c>
    </row>
    <row r="52" spans="1:17" x14ac:dyDescent="0.25">
      <c r="A52" t="s">
        <v>135</v>
      </c>
      <c r="B52" s="3">
        <f>-'Segmental forecast'!B14</f>
        <v>-1142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 t="s">
        <v>214</v>
      </c>
      <c r="P52" s="3" t="s">
        <v>210</v>
      </c>
      <c r="Q52" t="s">
        <v>202</v>
      </c>
    </row>
    <row r="53" spans="1:17" x14ac:dyDescent="0.25">
      <c r="A53" s="1" t="s">
        <v>174</v>
      </c>
      <c r="B53" s="9">
        <f>B49+B47-B52-B51</f>
        <v>2738.3782261343094</v>
      </c>
      <c r="C53" s="9">
        <f t="shared" ref="C53:I53" si="14">C49+C47-C52-C51</f>
        <v>2991.3392769308866</v>
      </c>
      <c r="D53" s="9">
        <f t="shared" si="14"/>
        <v>3468.3242962367713</v>
      </c>
      <c r="E53" s="9">
        <f t="shared" si="14"/>
        <v>2501.2883304803045</v>
      </c>
      <c r="F53" s="9">
        <f t="shared" si="14"/>
        <v>5469.8570677585603</v>
      </c>
      <c r="G53" s="9">
        <f t="shared" si="14"/>
        <v>3721.0293820536463</v>
      </c>
      <c r="H53" s="9">
        <f t="shared" si="14"/>
        <v>3539.2608510354194</v>
      </c>
      <c r="I53" s="9">
        <f t="shared" si="14"/>
        <v>3019.5553775135159</v>
      </c>
      <c r="J53" s="9"/>
      <c r="K53" s="9"/>
      <c r="L53" s="9"/>
      <c r="M53" s="9"/>
      <c r="N53" s="9"/>
      <c r="O53" s="9"/>
      <c r="P53" s="9"/>
    </row>
    <row r="54" spans="1:17" x14ac:dyDescent="0.25">
      <c r="A54" t="s">
        <v>175</v>
      </c>
      <c r="B54" s="3">
        <f>Historicals!B76-(B49+B51+B47)</f>
        <v>-1060.3782261343085</v>
      </c>
      <c r="C54" s="3">
        <f>Historicals!C76-(C49+C51+C47)</f>
        <v>-3087.3392769308866</v>
      </c>
      <c r="D54" s="3">
        <f>Historicals!D76-(D49+D51+D47)</f>
        <v>-3259.3242962367713</v>
      </c>
      <c r="E54" s="3">
        <f>Historicals!E76-(E49+E51+E47)</f>
        <v>1489.7116695196955</v>
      </c>
      <c r="F54" s="3">
        <f>Historicals!F76-(F49+F51+F47)</f>
        <v>1158.1429322414397</v>
      </c>
      <c r="G54" s="3">
        <f>Historicals!G76-(G49+G51+G47)</f>
        <v>-1028.0293820536463</v>
      </c>
      <c r="H54" s="3">
        <f>Historicals!H76-(H49+H51+H47)</f>
        <v>-3361.2608510354185</v>
      </c>
      <c r="I54" s="3">
        <f>Historicals!I76-(I49+I51+I47)</f>
        <v>-5919.5553775135159</v>
      </c>
      <c r="J54" s="3"/>
      <c r="K54" s="3"/>
      <c r="L54" s="3"/>
      <c r="M54" s="3"/>
      <c r="N54" s="3"/>
      <c r="O54" s="70" t="s">
        <v>215</v>
      </c>
      <c r="P54" s="3"/>
    </row>
    <row r="55" spans="1:17" x14ac:dyDescent="0.25">
      <c r="A55" s="27" t="s">
        <v>176</v>
      </c>
      <c r="B55" s="26">
        <f>B49-B48+B47+B51+B54</f>
        <v>3418.0000000000009</v>
      </c>
      <c r="C55" s="26">
        <f t="shared" ref="C55:N55" si="15">C49-C48+C47+C51+C54</f>
        <v>2651</v>
      </c>
      <c r="D55" s="26">
        <f t="shared" si="15"/>
        <v>3143</v>
      </c>
      <c r="E55" s="26">
        <f t="shared" si="15"/>
        <v>4426</v>
      </c>
      <c r="F55" s="26">
        <f t="shared" si="15"/>
        <v>5146</v>
      </c>
      <c r="G55" s="26">
        <f t="shared" si="15"/>
        <v>1457</v>
      </c>
      <c r="H55" s="26">
        <f t="shared" si="15"/>
        <v>5480</v>
      </c>
      <c r="I55" s="26">
        <f t="shared" si="15"/>
        <v>3957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41"/>
      <c r="P55" s="41"/>
    </row>
    <row r="56" spans="1:17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7" x14ac:dyDescent="0.25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  <c r="O57" s="3"/>
      <c r="P57" s="3"/>
    </row>
    <row r="58" spans="1:17" x14ac:dyDescent="0.25">
      <c r="A58" s="27" t="s">
        <v>179</v>
      </c>
      <c r="B58" s="26">
        <f>B52+B56+B57</f>
        <v>-1142</v>
      </c>
      <c r="C58" s="26">
        <f t="shared" ref="C58:I58" si="16">C52+C56+C57</f>
        <v>-1137</v>
      </c>
      <c r="D58" s="26">
        <f t="shared" si="16"/>
        <v>-1139</v>
      </c>
      <c r="E58" s="26">
        <f t="shared" si="16"/>
        <v>-1050</v>
      </c>
      <c r="F58" s="26">
        <f t="shared" si="16"/>
        <v>-1114</v>
      </c>
      <c r="G58" s="26">
        <f t="shared" si="16"/>
        <v>-1055</v>
      </c>
      <c r="H58" s="26">
        <f t="shared" si="16"/>
        <v>-524</v>
      </c>
      <c r="I58" s="26">
        <f t="shared" si="16"/>
        <v>-777</v>
      </c>
      <c r="J58" s="26"/>
      <c r="K58" s="26"/>
      <c r="L58" s="26"/>
      <c r="M58" s="26"/>
      <c r="N58" s="26"/>
      <c r="O58" s="41" t="s">
        <v>213</v>
      </c>
      <c r="P58" s="41" t="s">
        <v>211</v>
      </c>
    </row>
    <row r="59" spans="1:17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  <c r="P59" s="3"/>
    </row>
    <row r="60" spans="1:17" x14ac:dyDescent="0.25">
      <c r="A60" s="51" t="s">
        <v>129</v>
      </c>
      <c r="B60" s="56">
        <f>(C59-B59)/C59</f>
        <v>0.26034419626510436</v>
      </c>
      <c r="C60" s="56">
        <f t="shared" ref="C60:I60" si="17">(D59-C59)/D59</f>
        <v>1.0972933430870519E-3</v>
      </c>
      <c r="D60" s="56">
        <f t="shared" si="17"/>
        <v>0.22351604657767679</v>
      </c>
      <c r="E60" s="56">
        <f t="shared" si="17"/>
        <v>1.8126045733407696E-2</v>
      </c>
      <c r="F60" s="56">
        <f t="shared" si="17"/>
        <v>-0.64344637946837768</v>
      </c>
      <c r="G60" s="56">
        <f t="shared" si="17"/>
        <v>4.8687943262411348</v>
      </c>
      <c r="H60" s="56">
        <f t="shared" si="17"/>
        <v>1.1969961578763535</v>
      </c>
      <c r="I60" s="56" t="e">
        <f t="shared" si="17"/>
        <v>#DIV/0!</v>
      </c>
      <c r="J60" s="56"/>
      <c r="K60" s="56"/>
      <c r="L60" s="56"/>
      <c r="M60" s="57"/>
      <c r="N60" s="57"/>
      <c r="O60" s="57"/>
      <c r="P60" s="57"/>
    </row>
    <row r="61" spans="1:17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</row>
    <row r="62" spans="1:17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  <c r="P62" s="3"/>
    </row>
    <row r="63" spans="1:17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</row>
    <row r="64" spans="1:17" x14ac:dyDescent="0.25">
      <c r="A64" s="27" t="s">
        <v>184</v>
      </c>
      <c r="B64" s="26">
        <f>SUM(B59,B61:B63)</f>
        <v>-2919</v>
      </c>
      <c r="C64" s="26">
        <f t="shared" ref="C64:H64" si="18">SUM(C59,C61:C63)</f>
        <v>-2772</v>
      </c>
      <c r="D64" s="26">
        <f t="shared" si="18"/>
        <v>-2385</v>
      </c>
      <c r="E64" s="26">
        <f t="shared" si="18"/>
        <v>-4848</v>
      </c>
      <c r="F64" s="26">
        <f t="shared" si="18"/>
        <v>-4968</v>
      </c>
      <c r="G64" s="26">
        <f t="shared" si="18"/>
        <v>2442</v>
      </c>
      <c r="H64" s="26">
        <f t="shared" si="18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  <c r="P64" s="41"/>
    </row>
    <row r="65" spans="1:17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  <c r="P65" s="3"/>
    </row>
    <row r="66" spans="1:17" x14ac:dyDescent="0.25">
      <c r="A66" s="27" t="s">
        <v>186</v>
      </c>
      <c r="B66" s="26">
        <f>B55+B58+B64+B65</f>
        <v>-218.99999999999909</v>
      </c>
      <c r="C66" s="26">
        <f t="shared" ref="C66:I66" si="19">C55+C58+C64+C65</f>
        <v>-1160</v>
      </c>
      <c r="D66" s="26">
        <f t="shared" si="19"/>
        <v>-498</v>
      </c>
      <c r="E66" s="26">
        <f t="shared" si="19"/>
        <v>-1571</v>
      </c>
      <c r="F66" s="26">
        <f t="shared" si="19"/>
        <v>-703</v>
      </c>
      <c r="G66" s="26">
        <f t="shared" si="19"/>
        <v>2867</v>
      </c>
      <c r="H66" s="26">
        <f t="shared" si="19"/>
        <v>3608</v>
      </c>
      <c r="I66" s="26">
        <f t="shared" si="19"/>
        <v>-1697</v>
      </c>
      <c r="J66" s="26"/>
      <c r="K66" s="26"/>
      <c r="L66" s="26"/>
      <c r="M66" s="26"/>
      <c r="N66" s="26"/>
      <c r="O66" s="41"/>
      <c r="P66" s="41"/>
    </row>
    <row r="67" spans="1:17" x14ac:dyDescent="0.25">
      <c r="A67" t="s">
        <v>187</v>
      </c>
      <c r="B67" s="3">
        <v>2610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3">
        <f>Historicals!I95</f>
        <v>9889</v>
      </c>
      <c r="K67" s="3">
        <f>Historicals!J95</f>
        <v>0</v>
      </c>
      <c r="L67" s="3">
        <f>Historicals!K95</f>
        <v>0</v>
      </c>
      <c r="M67" s="3">
        <f>Historicals!L95</f>
        <v>0</v>
      </c>
      <c r="N67" s="3">
        <f>Historicals!M95</f>
        <v>0</v>
      </c>
      <c r="O67" s="3" t="s">
        <v>212</v>
      </c>
      <c r="P67" s="3" t="s">
        <v>212</v>
      </c>
    </row>
    <row r="68" spans="1:17" ht="15.75" thickBot="1" x14ac:dyDescent="0.3">
      <c r="A68" s="6" t="s">
        <v>188</v>
      </c>
      <c r="B68" s="7">
        <f>B66+B67</f>
        <v>2391.0000000000009</v>
      </c>
      <c r="C68" s="7">
        <f t="shared" ref="C68:I68" si="20">C66+C67</f>
        <v>2692</v>
      </c>
      <c r="D68" s="7">
        <f t="shared" si="20"/>
        <v>2640</v>
      </c>
      <c r="E68" s="7">
        <f t="shared" si="20"/>
        <v>2237</v>
      </c>
      <c r="F68" s="7">
        <f t="shared" si="20"/>
        <v>3546</v>
      </c>
      <c r="G68" s="7">
        <f t="shared" si="20"/>
        <v>7333</v>
      </c>
      <c r="H68" s="7">
        <f t="shared" si="20"/>
        <v>11956</v>
      </c>
      <c r="I68" s="7">
        <f t="shared" si="20"/>
        <v>8192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 t="s">
        <v>216</v>
      </c>
      <c r="P68" s="41"/>
    </row>
    <row r="69" spans="1:17" ht="15.75" thickTop="1" x14ac:dyDescent="0.25">
      <c r="A69" s="60" t="s">
        <v>169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7" x14ac:dyDescent="0.25">
      <c r="A70" s="1" t="s">
        <v>189</v>
      </c>
      <c r="B70" s="59">
        <f>SUM(B33:B38)-(B68+B63)</f>
        <v>4367.9999999999991</v>
      </c>
      <c r="C70" s="59">
        <f t="shared" ref="C70:N70" si="21">SUM(C33:C38)-(C68+C63)</f>
        <v>4255</v>
      </c>
      <c r="D70" s="59">
        <f t="shared" si="21"/>
        <v>6164</v>
      </c>
      <c r="E70" s="59">
        <f t="shared" si="21"/>
        <v>8292</v>
      </c>
      <c r="F70" s="59">
        <f t="shared" si="21"/>
        <v>8569</v>
      </c>
      <c r="G70" s="59">
        <f t="shared" si="21"/>
        <v>13764</v>
      </c>
      <c r="H70" s="59">
        <f t="shared" si="21"/>
        <v>10317</v>
      </c>
      <c r="I70" s="59">
        <f t="shared" si="21"/>
        <v>13641</v>
      </c>
      <c r="J70" s="59">
        <f t="shared" si="21"/>
        <v>0</v>
      </c>
      <c r="K70" s="59">
        <f t="shared" si="21"/>
        <v>0</v>
      </c>
      <c r="L70" s="59">
        <f t="shared" si="21"/>
        <v>0</v>
      </c>
      <c r="M70" s="59">
        <f t="shared" si="21"/>
        <v>0</v>
      </c>
      <c r="N70" s="59">
        <f t="shared" si="21"/>
        <v>0</v>
      </c>
      <c r="O70" s="59"/>
      <c r="P70" s="48"/>
      <c r="Q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2024-02-21T01:12:06Z</dcterms:modified>
</cp:coreProperties>
</file>