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jaint\Desktop\Internship\"/>
    </mc:Choice>
  </mc:AlternateContent>
  <xr:revisionPtr revIDLastSave="0" documentId="13_ncr:1_{52A67863-0483-453D-8417-06F73FEF913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4" l="1"/>
  <c r="C55" i="4"/>
  <c r="B54" i="4"/>
  <c r="I53" i="4"/>
  <c r="H53" i="4"/>
  <c r="G53" i="4"/>
  <c r="F53" i="4"/>
  <c r="E53" i="4"/>
  <c r="D53" i="4"/>
  <c r="C53" i="4"/>
  <c r="B53" i="4"/>
  <c r="B51" i="4"/>
  <c r="I54" i="4"/>
  <c r="H54" i="4"/>
  <c r="G54" i="4"/>
  <c r="G55" i="4" s="1"/>
  <c r="F54" i="4"/>
  <c r="F55" i="4" s="1"/>
  <c r="E54" i="4"/>
  <c r="E55" i="4" s="1"/>
  <c r="D54" i="4"/>
  <c r="D55" i="4" s="1"/>
  <c r="I55" i="4"/>
  <c r="H55" i="4"/>
  <c r="I51" i="4"/>
  <c r="H51" i="4"/>
  <c r="G51" i="4"/>
  <c r="F51" i="4"/>
  <c r="E51" i="4"/>
  <c r="D51" i="4"/>
  <c r="C51" i="4"/>
  <c r="B55" i="4" l="1"/>
  <c r="I70" i="4" l="1"/>
  <c r="H70" i="4"/>
  <c r="G70" i="4"/>
  <c r="F70" i="4"/>
  <c r="E70" i="4"/>
  <c r="D70" i="4"/>
  <c r="C70" i="4"/>
  <c r="B70" i="4"/>
  <c r="B67" i="4"/>
  <c r="G66" i="4"/>
  <c r="I65" i="4"/>
  <c r="H65" i="4"/>
  <c r="G65" i="4"/>
  <c r="F65" i="4"/>
  <c r="E65" i="4"/>
  <c r="D65" i="4"/>
  <c r="C65" i="4"/>
  <c r="B65" i="4"/>
  <c r="I64" i="4"/>
  <c r="H64" i="4"/>
  <c r="G64" i="4"/>
  <c r="F64" i="4"/>
  <c r="E64" i="4"/>
  <c r="D64" i="4"/>
  <c r="C64" i="4"/>
  <c r="B64" i="4"/>
  <c r="I63" i="4"/>
  <c r="H63" i="4"/>
  <c r="G63" i="4"/>
  <c r="F63" i="4"/>
  <c r="E63" i="4"/>
  <c r="D63" i="4"/>
  <c r="C63" i="4"/>
  <c r="B63" i="4"/>
  <c r="I62" i="4"/>
  <c r="H62" i="4"/>
  <c r="G62" i="4"/>
  <c r="F62" i="4"/>
  <c r="E62" i="4"/>
  <c r="D62" i="4"/>
  <c r="C62" i="4"/>
  <c r="B62" i="4"/>
  <c r="I61" i="4"/>
  <c r="H61" i="4"/>
  <c r="G61" i="4"/>
  <c r="F61" i="4"/>
  <c r="E61" i="4"/>
  <c r="D61" i="4"/>
  <c r="C61" i="4"/>
  <c r="B61" i="4"/>
  <c r="I60" i="4"/>
  <c r="H60" i="4"/>
  <c r="G60" i="4"/>
  <c r="F60" i="4"/>
  <c r="E60" i="4"/>
  <c r="D60" i="4"/>
  <c r="C60" i="4"/>
  <c r="B60" i="4"/>
  <c r="I59" i="4"/>
  <c r="H59" i="4"/>
  <c r="G59" i="4"/>
  <c r="F59" i="4"/>
  <c r="E59" i="4"/>
  <c r="D59" i="4"/>
  <c r="C59" i="4"/>
  <c r="B59" i="4"/>
  <c r="I58" i="4"/>
  <c r="H58" i="4"/>
  <c r="G58" i="4"/>
  <c r="F58" i="4"/>
  <c r="E58" i="4"/>
  <c r="D58" i="4"/>
  <c r="C58" i="4"/>
  <c r="B58" i="4"/>
  <c r="I57" i="4"/>
  <c r="H57" i="4"/>
  <c r="G57" i="4"/>
  <c r="F57" i="4"/>
  <c r="E57" i="4"/>
  <c r="D57" i="4"/>
  <c r="C57" i="4"/>
  <c r="B57" i="4"/>
  <c r="I56" i="4"/>
  <c r="H56" i="4"/>
  <c r="G56" i="4"/>
  <c r="F56" i="4"/>
  <c r="E56" i="4"/>
  <c r="D56" i="4"/>
  <c r="C56" i="4"/>
  <c r="B56" i="4"/>
  <c r="F66" i="4"/>
  <c r="E66" i="4"/>
  <c r="I66" i="4"/>
  <c r="H66" i="4"/>
  <c r="B66" i="4"/>
  <c r="B68" i="4" s="1"/>
  <c r="I52" i="4"/>
  <c r="H52" i="4"/>
  <c r="G52" i="4"/>
  <c r="F52" i="4"/>
  <c r="E52" i="4"/>
  <c r="D52" i="4"/>
  <c r="C52" i="4"/>
  <c r="B52" i="4"/>
  <c r="B77" i="4"/>
  <c r="I50" i="4"/>
  <c r="H50" i="4"/>
  <c r="G50" i="4"/>
  <c r="F50" i="4"/>
  <c r="E50" i="4"/>
  <c r="D50" i="4"/>
  <c r="C50" i="4"/>
  <c r="B50" i="4"/>
  <c r="I49" i="4"/>
  <c r="H49" i="4"/>
  <c r="G49" i="4"/>
  <c r="F49" i="4"/>
  <c r="E49" i="4"/>
  <c r="D49" i="4"/>
  <c r="C49" i="4"/>
  <c r="B49" i="4"/>
  <c r="I48" i="4"/>
  <c r="H48" i="4"/>
  <c r="G48" i="4"/>
  <c r="F48" i="4"/>
  <c r="E48" i="4"/>
  <c r="D48" i="4"/>
  <c r="C48" i="4"/>
  <c r="B48" i="4"/>
  <c r="I47" i="4"/>
  <c r="H47" i="4"/>
  <c r="G47" i="4"/>
  <c r="F47" i="4"/>
  <c r="E47" i="4"/>
  <c r="D47" i="4"/>
  <c r="C47" i="4"/>
  <c r="B47" i="4"/>
  <c r="I46" i="4"/>
  <c r="H46" i="4"/>
  <c r="G46" i="4"/>
  <c r="F46" i="4"/>
  <c r="E46" i="4"/>
  <c r="D46" i="4"/>
  <c r="C46" i="4"/>
  <c r="B46" i="4"/>
  <c r="I44" i="4"/>
  <c r="H44" i="4"/>
  <c r="G44" i="4"/>
  <c r="F44" i="4"/>
  <c r="E44" i="4"/>
  <c r="D44" i="4"/>
  <c r="C44" i="4"/>
  <c r="B44" i="4"/>
  <c r="I43" i="4"/>
  <c r="H43" i="4"/>
  <c r="G43" i="4"/>
  <c r="F43" i="4"/>
  <c r="E43" i="4"/>
  <c r="D43" i="4"/>
  <c r="C43" i="4"/>
  <c r="B43" i="4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40" i="4"/>
  <c r="H40" i="4"/>
  <c r="G40" i="4"/>
  <c r="F40" i="4"/>
  <c r="E40" i="4"/>
  <c r="D40" i="4"/>
  <c r="C40" i="4"/>
  <c r="B40" i="4"/>
  <c r="I38" i="4"/>
  <c r="H38" i="4"/>
  <c r="G38" i="4"/>
  <c r="F38" i="4"/>
  <c r="E38" i="4"/>
  <c r="D38" i="4"/>
  <c r="C38" i="4"/>
  <c r="B38" i="4"/>
  <c r="I37" i="4"/>
  <c r="H37" i="4"/>
  <c r="G37" i="4"/>
  <c r="F37" i="4"/>
  <c r="E37" i="4"/>
  <c r="D37" i="4"/>
  <c r="C37" i="4"/>
  <c r="B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E34" i="4"/>
  <c r="D34" i="4"/>
  <c r="C34" i="4"/>
  <c r="B34" i="4"/>
  <c r="I33" i="4"/>
  <c r="H33" i="4"/>
  <c r="G33" i="4"/>
  <c r="F33" i="4"/>
  <c r="E33" i="4"/>
  <c r="D33" i="4"/>
  <c r="C33" i="4"/>
  <c r="B33" i="4"/>
  <c r="I31" i="4"/>
  <c r="H31" i="4"/>
  <c r="G31" i="4"/>
  <c r="F31" i="4"/>
  <c r="E31" i="4"/>
  <c r="D31" i="4"/>
  <c r="C31" i="4"/>
  <c r="B31" i="4"/>
  <c r="I30" i="4"/>
  <c r="H30" i="4"/>
  <c r="G30" i="4"/>
  <c r="F30" i="4"/>
  <c r="E30" i="4"/>
  <c r="D30" i="4"/>
  <c r="C30" i="4"/>
  <c r="B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4" i="4"/>
  <c r="H24" i="4"/>
  <c r="G24" i="4"/>
  <c r="F24" i="4"/>
  <c r="E24" i="4"/>
  <c r="D24" i="4"/>
  <c r="C24" i="4"/>
  <c r="B24" i="4"/>
  <c r="I23" i="4"/>
  <c r="H23" i="4"/>
  <c r="G23" i="4"/>
  <c r="F23" i="4"/>
  <c r="E23" i="4"/>
  <c r="D23" i="4"/>
  <c r="C23" i="4"/>
  <c r="B23" i="4"/>
  <c r="I22" i="4"/>
  <c r="H22" i="4"/>
  <c r="G22" i="4"/>
  <c r="F22" i="4"/>
  <c r="E22" i="4"/>
  <c r="D22" i="4"/>
  <c r="C22" i="4"/>
  <c r="B22" i="4"/>
  <c r="I21" i="4"/>
  <c r="H21" i="4"/>
  <c r="G21" i="4"/>
  <c r="F21" i="4"/>
  <c r="E21" i="4"/>
  <c r="D21" i="4"/>
  <c r="C21" i="4"/>
  <c r="B21" i="4"/>
  <c r="I19" i="4"/>
  <c r="H19" i="4"/>
  <c r="G19" i="4"/>
  <c r="F19" i="4"/>
  <c r="E19" i="4"/>
  <c r="D19" i="4"/>
  <c r="C19" i="4"/>
  <c r="B19" i="4"/>
  <c r="I18" i="4"/>
  <c r="H18" i="4"/>
  <c r="G18" i="4"/>
  <c r="F18" i="4"/>
  <c r="E18" i="4"/>
  <c r="D18" i="4"/>
  <c r="C18" i="4"/>
  <c r="B18" i="4"/>
  <c r="D66" i="4" l="1"/>
  <c r="C66" i="4"/>
  <c r="C67" i="4"/>
  <c r="B69" i="4"/>
  <c r="H17" i="4"/>
  <c r="G17" i="4"/>
  <c r="F17" i="4"/>
  <c r="E17" i="4"/>
  <c r="D17" i="4"/>
  <c r="C17" i="4"/>
  <c r="B17" i="4"/>
  <c r="I16" i="4"/>
  <c r="H16" i="4"/>
  <c r="G16" i="4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I14" i="4"/>
  <c r="H14" i="4"/>
  <c r="G14" i="4"/>
  <c r="F14" i="4"/>
  <c r="E14" i="4"/>
  <c r="D14" i="4"/>
  <c r="C14" i="4"/>
  <c r="B14" i="4"/>
  <c r="I13" i="4"/>
  <c r="H13" i="4"/>
  <c r="G13" i="4"/>
  <c r="F13" i="4"/>
  <c r="E13" i="4"/>
  <c r="D13" i="4"/>
  <c r="C13" i="4"/>
  <c r="B13" i="4"/>
  <c r="I12" i="4"/>
  <c r="H12" i="4"/>
  <c r="G12" i="4"/>
  <c r="F12" i="4"/>
  <c r="E12" i="4"/>
  <c r="D12" i="4"/>
  <c r="C12" i="4"/>
  <c r="B12" i="4"/>
  <c r="I11" i="4"/>
  <c r="H11" i="4"/>
  <c r="G11" i="4"/>
  <c r="F11" i="4"/>
  <c r="E11" i="4"/>
  <c r="D11" i="4"/>
  <c r="C11" i="4"/>
  <c r="B11" i="4"/>
  <c r="I10" i="4"/>
  <c r="H10" i="4"/>
  <c r="G10" i="4"/>
  <c r="F10" i="4"/>
  <c r="E10" i="4"/>
  <c r="D10" i="4"/>
  <c r="C10" i="4"/>
  <c r="B10" i="4"/>
  <c r="I9" i="4"/>
  <c r="H9" i="4"/>
  <c r="G9" i="4"/>
  <c r="F9" i="4"/>
  <c r="E9" i="4"/>
  <c r="D9" i="4"/>
  <c r="C9" i="4"/>
  <c r="B9" i="4"/>
  <c r="I8" i="4"/>
  <c r="H8" i="4"/>
  <c r="G8" i="4"/>
  <c r="F8" i="4"/>
  <c r="E8" i="4"/>
  <c r="D8" i="4"/>
  <c r="C8" i="4"/>
  <c r="B8" i="4"/>
  <c r="I7" i="4"/>
  <c r="H7" i="4"/>
  <c r="G7" i="4"/>
  <c r="F7" i="4"/>
  <c r="E7" i="4"/>
  <c r="D7" i="4"/>
  <c r="C7" i="4"/>
  <c r="B7" i="4"/>
  <c r="I6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I4" i="4"/>
  <c r="H4" i="4"/>
  <c r="G4" i="4"/>
  <c r="F4" i="4"/>
  <c r="E4" i="4"/>
  <c r="D4" i="4"/>
  <c r="C4" i="4"/>
  <c r="B4" i="4"/>
  <c r="I3" i="4"/>
  <c r="H3" i="4"/>
  <c r="G3" i="4"/>
  <c r="F3" i="4"/>
  <c r="E3" i="4"/>
  <c r="D3" i="4"/>
  <c r="C3" i="4"/>
  <c r="B3" i="4"/>
  <c r="I340" i="3"/>
  <c r="I341" i="3" s="1"/>
  <c r="H340" i="3"/>
  <c r="H341" i="3" s="1"/>
  <c r="G340" i="3"/>
  <c r="G341" i="3" s="1"/>
  <c r="F340" i="3"/>
  <c r="F342" i="3" s="1"/>
  <c r="E340" i="3"/>
  <c r="E342" i="3" s="1"/>
  <c r="D340" i="3"/>
  <c r="C340" i="3"/>
  <c r="C341" i="3" s="1"/>
  <c r="B340" i="3"/>
  <c r="B341" i="3" s="1"/>
  <c r="I339" i="3"/>
  <c r="J339" i="3" s="1"/>
  <c r="K339" i="3" s="1"/>
  <c r="L339" i="3" s="1"/>
  <c r="M339" i="3" s="1"/>
  <c r="N339" i="3" s="1"/>
  <c r="F339" i="3"/>
  <c r="F338" i="3"/>
  <c r="I337" i="3"/>
  <c r="H337" i="3"/>
  <c r="G337" i="3"/>
  <c r="G338" i="3" s="1"/>
  <c r="F337" i="3"/>
  <c r="E337" i="3"/>
  <c r="D337" i="3"/>
  <c r="C337" i="3"/>
  <c r="C339" i="3" s="1"/>
  <c r="B337" i="3"/>
  <c r="B338" i="3" s="1"/>
  <c r="H336" i="3"/>
  <c r="E336" i="3"/>
  <c r="I335" i="3"/>
  <c r="E335" i="3"/>
  <c r="B335" i="3"/>
  <c r="I334" i="3"/>
  <c r="H334" i="3"/>
  <c r="G334" i="3"/>
  <c r="F334" i="3"/>
  <c r="F335" i="3" s="1"/>
  <c r="E334" i="3"/>
  <c r="D334" i="3"/>
  <c r="C334" i="3"/>
  <c r="C336" i="3" s="1"/>
  <c r="B334" i="3"/>
  <c r="B336" i="3" s="1"/>
  <c r="H333" i="3"/>
  <c r="G333" i="3"/>
  <c r="D333" i="3"/>
  <c r="I332" i="3"/>
  <c r="E332" i="3"/>
  <c r="I331" i="3"/>
  <c r="E331" i="3"/>
  <c r="I330" i="3"/>
  <c r="I333" i="3" s="1"/>
  <c r="J333" i="3" s="1"/>
  <c r="H330" i="3"/>
  <c r="G330" i="3"/>
  <c r="F330" i="3"/>
  <c r="F331" i="3" s="1"/>
  <c r="E330" i="3"/>
  <c r="E333" i="3" s="1"/>
  <c r="D330" i="3"/>
  <c r="D331" i="3" s="1"/>
  <c r="C330" i="3"/>
  <c r="B330" i="3"/>
  <c r="B333" i="3" s="1"/>
  <c r="H329" i="3"/>
  <c r="E328" i="3"/>
  <c r="I327" i="3"/>
  <c r="I328" i="3" s="1"/>
  <c r="H327" i="3"/>
  <c r="E327" i="3"/>
  <c r="E329" i="3" s="1"/>
  <c r="D327" i="3"/>
  <c r="B327" i="3"/>
  <c r="F326" i="3"/>
  <c r="B326" i="3"/>
  <c r="I325" i="3"/>
  <c r="H325" i="3"/>
  <c r="H332" i="3" s="1"/>
  <c r="G325" i="3"/>
  <c r="G326" i="3" s="1"/>
  <c r="F325" i="3"/>
  <c r="E325" i="3"/>
  <c r="E339" i="3" s="1"/>
  <c r="D325" i="3"/>
  <c r="C325" i="3"/>
  <c r="C326" i="3" s="1"/>
  <c r="B325" i="3"/>
  <c r="A324" i="3"/>
  <c r="E323" i="3"/>
  <c r="B323" i="3"/>
  <c r="G322" i="3"/>
  <c r="F322" i="3"/>
  <c r="B322" i="3"/>
  <c r="I321" i="3"/>
  <c r="I322" i="3" s="1"/>
  <c r="H321" i="3"/>
  <c r="H323" i="3" s="1"/>
  <c r="G321" i="3"/>
  <c r="G323" i="3" s="1"/>
  <c r="F321" i="3"/>
  <c r="F323" i="3" s="1"/>
  <c r="E321" i="3"/>
  <c r="E322" i="3" s="1"/>
  <c r="D321" i="3"/>
  <c r="C321" i="3"/>
  <c r="C322" i="3" s="1"/>
  <c r="B321" i="3"/>
  <c r="D320" i="3"/>
  <c r="I319" i="3"/>
  <c r="E319" i="3"/>
  <c r="I318" i="3"/>
  <c r="H318" i="3"/>
  <c r="H319" i="3" s="1"/>
  <c r="G318" i="3"/>
  <c r="G320" i="3" s="1"/>
  <c r="F318" i="3"/>
  <c r="E318" i="3"/>
  <c r="E320" i="3" s="1"/>
  <c r="D318" i="3"/>
  <c r="D319" i="3" s="1"/>
  <c r="C318" i="3"/>
  <c r="B318" i="3"/>
  <c r="B319" i="3" s="1"/>
  <c r="C317" i="3"/>
  <c r="H316" i="3"/>
  <c r="D316" i="3"/>
  <c r="I315" i="3"/>
  <c r="I316" i="3" s="1"/>
  <c r="H315" i="3"/>
  <c r="G315" i="3"/>
  <c r="G316" i="3" s="1"/>
  <c r="F315" i="3"/>
  <c r="F317" i="3" s="1"/>
  <c r="E315" i="3"/>
  <c r="E317" i="3" s="1"/>
  <c r="D315" i="3"/>
  <c r="D317" i="3" s="1"/>
  <c r="C315" i="3"/>
  <c r="B315" i="3"/>
  <c r="G314" i="3"/>
  <c r="B314" i="3"/>
  <c r="G313" i="3"/>
  <c r="D313" i="3"/>
  <c r="I312" i="3"/>
  <c r="H312" i="3"/>
  <c r="D312" i="3"/>
  <c r="I311" i="3"/>
  <c r="H311" i="3"/>
  <c r="H313" i="3" s="1"/>
  <c r="G311" i="3"/>
  <c r="F311" i="3"/>
  <c r="E311" i="3"/>
  <c r="E314" i="3" s="1"/>
  <c r="D311" i="3"/>
  <c r="D314" i="3" s="1"/>
  <c r="C311" i="3"/>
  <c r="C314" i="3" s="1"/>
  <c r="B311" i="3"/>
  <c r="B313" i="3" s="1"/>
  <c r="H309" i="3"/>
  <c r="H308" i="3"/>
  <c r="G308" i="3"/>
  <c r="G310" i="3" s="1"/>
  <c r="D308" i="3"/>
  <c r="D309" i="3" s="1"/>
  <c r="C308" i="3"/>
  <c r="J306" i="3"/>
  <c r="K306" i="3" s="1"/>
  <c r="L306" i="3" s="1"/>
  <c r="M306" i="3" s="1"/>
  <c r="N306" i="3" s="1"/>
  <c r="I306" i="3"/>
  <c r="H306" i="3"/>
  <c r="G306" i="3"/>
  <c r="F306" i="3"/>
  <c r="E306" i="3"/>
  <c r="D306" i="3"/>
  <c r="C306" i="3"/>
  <c r="B306" i="3"/>
  <c r="G305" i="3"/>
  <c r="D305" i="3"/>
  <c r="D307" i="3" s="1"/>
  <c r="C305" i="3"/>
  <c r="C307" i="3" s="1"/>
  <c r="I304" i="3"/>
  <c r="H304" i="3"/>
  <c r="H305" i="3" s="1"/>
  <c r="H307" i="3" s="1"/>
  <c r="G304" i="3"/>
  <c r="F304" i="3"/>
  <c r="F305" i="3" s="1"/>
  <c r="F307" i="3" s="1"/>
  <c r="E304" i="3"/>
  <c r="D304" i="3"/>
  <c r="C304" i="3"/>
  <c r="B304" i="3"/>
  <c r="A304" i="3"/>
  <c r="B305" i="3" s="1"/>
  <c r="B307" i="3" s="1"/>
  <c r="B303" i="3"/>
  <c r="I302" i="3"/>
  <c r="J302" i="3" s="1"/>
  <c r="K302" i="3" s="1"/>
  <c r="L302" i="3" s="1"/>
  <c r="M302" i="3" s="1"/>
  <c r="N302" i="3" s="1"/>
  <c r="H302" i="3"/>
  <c r="G302" i="3"/>
  <c r="F302" i="3"/>
  <c r="E302" i="3"/>
  <c r="D302" i="3"/>
  <c r="C302" i="3"/>
  <c r="B302" i="3"/>
  <c r="D301" i="3"/>
  <c r="D303" i="3" s="1"/>
  <c r="B301" i="3"/>
  <c r="I300" i="3"/>
  <c r="I301" i="3" s="1"/>
  <c r="I303" i="3" s="1"/>
  <c r="H300" i="3"/>
  <c r="G300" i="3"/>
  <c r="H301" i="3" s="1"/>
  <c r="H303" i="3" s="1"/>
  <c r="F300" i="3"/>
  <c r="F301" i="3" s="1"/>
  <c r="F303" i="3" s="1"/>
  <c r="E300" i="3"/>
  <c r="E301" i="3" s="1"/>
  <c r="E303" i="3" s="1"/>
  <c r="D300" i="3"/>
  <c r="C300" i="3"/>
  <c r="C301" i="3" s="1"/>
  <c r="C303" i="3" s="1"/>
  <c r="B300" i="3"/>
  <c r="I298" i="3"/>
  <c r="J298" i="3" s="1"/>
  <c r="K298" i="3" s="1"/>
  <c r="L298" i="3" s="1"/>
  <c r="M298" i="3" s="1"/>
  <c r="N298" i="3" s="1"/>
  <c r="H298" i="3"/>
  <c r="G298" i="3"/>
  <c r="F298" i="3"/>
  <c r="E298" i="3"/>
  <c r="D298" i="3"/>
  <c r="C298" i="3"/>
  <c r="B298" i="3"/>
  <c r="H297" i="3"/>
  <c r="H299" i="3" s="1"/>
  <c r="I296" i="3"/>
  <c r="I297" i="3" s="1"/>
  <c r="I299" i="3" s="1"/>
  <c r="H296" i="3"/>
  <c r="G296" i="3"/>
  <c r="F296" i="3"/>
  <c r="G297" i="3" s="1"/>
  <c r="G299" i="3" s="1"/>
  <c r="E296" i="3"/>
  <c r="D296" i="3"/>
  <c r="C296" i="3"/>
  <c r="D297" i="3" s="1"/>
  <c r="D299" i="3" s="1"/>
  <c r="B296" i="3"/>
  <c r="B297" i="3" s="1"/>
  <c r="B299" i="3" s="1"/>
  <c r="B295" i="3"/>
  <c r="I294" i="3"/>
  <c r="J294" i="3" s="1"/>
  <c r="K294" i="3" s="1"/>
  <c r="L294" i="3" s="1"/>
  <c r="M294" i="3" s="1"/>
  <c r="N294" i="3" s="1"/>
  <c r="H294" i="3"/>
  <c r="G294" i="3"/>
  <c r="F294" i="3"/>
  <c r="E294" i="3"/>
  <c r="D294" i="3"/>
  <c r="C294" i="3"/>
  <c r="B294" i="3"/>
  <c r="D293" i="3"/>
  <c r="D295" i="3" s="1"/>
  <c r="B293" i="3"/>
  <c r="I292" i="3"/>
  <c r="H292" i="3"/>
  <c r="G292" i="3"/>
  <c r="F292" i="3"/>
  <c r="F293" i="3" s="1"/>
  <c r="F295" i="3" s="1"/>
  <c r="E292" i="3"/>
  <c r="E293" i="3" s="1"/>
  <c r="E295" i="3" s="1"/>
  <c r="D292" i="3"/>
  <c r="C292" i="3"/>
  <c r="B292" i="3"/>
  <c r="C293" i="3" s="1"/>
  <c r="C295" i="3" s="1"/>
  <c r="F291" i="3"/>
  <c r="D291" i="3"/>
  <c r="C291" i="3"/>
  <c r="B291" i="3"/>
  <c r="I290" i="3"/>
  <c r="I320" i="3" s="1"/>
  <c r="J320" i="3" s="1"/>
  <c r="K320" i="3" s="1"/>
  <c r="L320" i="3" s="1"/>
  <c r="M320" i="3" s="1"/>
  <c r="N320" i="3" s="1"/>
  <c r="H290" i="3"/>
  <c r="H317" i="3" s="1"/>
  <c r="G290" i="3"/>
  <c r="G317" i="3" s="1"/>
  <c r="F290" i="3"/>
  <c r="E290" i="3"/>
  <c r="E291" i="3" s="1"/>
  <c r="D290" i="3"/>
  <c r="C290" i="3"/>
  <c r="C313" i="3" s="1"/>
  <c r="B290" i="3"/>
  <c r="A289" i="3"/>
  <c r="G288" i="3"/>
  <c r="F288" i="3"/>
  <c r="F287" i="3"/>
  <c r="D287" i="3"/>
  <c r="C287" i="3"/>
  <c r="B287" i="3"/>
  <c r="I286" i="3"/>
  <c r="H286" i="3"/>
  <c r="G286" i="3"/>
  <c r="G287" i="3" s="1"/>
  <c r="F286" i="3"/>
  <c r="E286" i="3"/>
  <c r="E287" i="3" s="1"/>
  <c r="D286" i="3"/>
  <c r="D288" i="3" s="1"/>
  <c r="C286" i="3"/>
  <c r="B286" i="3"/>
  <c r="B288" i="3" s="1"/>
  <c r="E285" i="3"/>
  <c r="I284" i="3"/>
  <c r="E284" i="3"/>
  <c r="I283" i="3"/>
  <c r="H283" i="3"/>
  <c r="G283" i="3"/>
  <c r="F283" i="3"/>
  <c r="F284" i="3" s="1"/>
  <c r="E283" i="3"/>
  <c r="D283" i="3"/>
  <c r="D284" i="3" s="1"/>
  <c r="C283" i="3"/>
  <c r="B283" i="3"/>
  <c r="G282" i="3"/>
  <c r="D282" i="3"/>
  <c r="H281" i="3"/>
  <c r="D281" i="3"/>
  <c r="B281" i="3"/>
  <c r="I280" i="3"/>
  <c r="H280" i="3"/>
  <c r="H282" i="3" s="1"/>
  <c r="G280" i="3"/>
  <c r="F280" i="3"/>
  <c r="E280" i="3"/>
  <c r="E281" i="3" s="1"/>
  <c r="D280" i="3"/>
  <c r="C280" i="3"/>
  <c r="C281" i="3" s="1"/>
  <c r="B280" i="3"/>
  <c r="F279" i="3"/>
  <c r="D279" i="3"/>
  <c r="C279" i="3"/>
  <c r="G278" i="3"/>
  <c r="H277" i="3"/>
  <c r="F277" i="3"/>
  <c r="I276" i="3"/>
  <c r="H276" i="3"/>
  <c r="H279" i="3" s="1"/>
  <c r="G276" i="3"/>
  <c r="G279" i="3" s="1"/>
  <c r="F276" i="3"/>
  <c r="E276" i="3"/>
  <c r="D276" i="3"/>
  <c r="C276" i="3"/>
  <c r="B276" i="3"/>
  <c r="H273" i="3"/>
  <c r="G273" i="3"/>
  <c r="G275" i="3" s="1"/>
  <c r="F273" i="3"/>
  <c r="E273" i="3"/>
  <c r="D273" i="3"/>
  <c r="I271" i="3"/>
  <c r="J271" i="3" s="1"/>
  <c r="K271" i="3" s="1"/>
  <c r="L271" i="3" s="1"/>
  <c r="M271" i="3" s="1"/>
  <c r="N271" i="3" s="1"/>
  <c r="H271" i="3"/>
  <c r="G271" i="3"/>
  <c r="F271" i="3"/>
  <c r="E271" i="3"/>
  <c r="D271" i="3"/>
  <c r="C271" i="3"/>
  <c r="B271" i="3"/>
  <c r="G270" i="3"/>
  <c r="G272" i="3" s="1"/>
  <c r="F270" i="3"/>
  <c r="D270" i="3"/>
  <c r="D272" i="3" s="1"/>
  <c r="I269" i="3"/>
  <c r="H269" i="3"/>
  <c r="G269" i="3"/>
  <c r="F269" i="3"/>
  <c r="F285" i="3" s="1"/>
  <c r="E269" i="3"/>
  <c r="E282" i="3" s="1"/>
  <c r="D269" i="3"/>
  <c r="D285" i="3" s="1"/>
  <c r="C269" i="3"/>
  <c r="C282" i="3" s="1"/>
  <c r="B269" i="3"/>
  <c r="B270" i="3" s="1"/>
  <c r="B272" i="3" s="1"/>
  <c r="A268" i="3"/>
  <c r="I267" i="3"/>
  <c r="J267" i="3" s="1"/>
  <c r="G267" i="3"/>
  <c r="F267" i="3"/>
  <c r="G266" i="3"/>
  <c r="F266" i="3"/>
  <c r="C266" i="3"/>
  <c r="I265" i="3"/>
  <c r="H265" i="3"/>
  <c r="G265" i="3"/>
  <c r="F265" i="3"/>
  <c r="E265" i="3"/>
  <c r="E267" i="3" s="1"/>
  <c r="D265" i="3"/>
  <c r="D267" i="3" s="1"/>
  <c r="C265" i="3"/>
  <c r="B265" i="3"/>
  <c r="B266" i="3" s="1"/>
  <c r="F264" i="3"/>
  <c r="E264" i="3"/>
  <c r="F263" i="3"/>
  <c r="E263" i="3"/>
  <c r="C263" i="3"/>
  <c r="B263" i="3"/>
  <c r="I262" i="3"/>
  <c r="H262" i="3"/>
  <c r="G262" i="3"/>
  <c r="F262" i="3"/>
  <c r="E262" i="3"/>
  <c r="D262" i="3"/>
  <c r="D264" i="3" s="1"/>
  <c r="C262" i="3"/>
  <c r="C264" i="3" s="1"/>
  <c r="B262" i="3"/>
  <c r="E261" i="3"/>
  <c r="D261" i="3"/>
  <c r="E260" i="3"/>
  <c r="D260" i="3"/>
  <c r="B260" i="3"/>
  <c r="I259" i="3"/>
  <c r="I261" i="3" s="1"/>
  <c r="H259" i="3"/>
  <c r="G259" i="3"/>
  <c r="F259" i="3"/>
  <c r="E259" i="3"/>
  <c r="D259" i="3"/>
  <c r="C259" i="3"/>
  <c r="B259" i="3"/>
  <c r="G258" i="3"/>
  <c r="F258" i="3"/>
  <c r="D258" i="3"/>
  <c r="I257" i="3"/>
  <c r="C257" i="3"/>
  <c r="I256" i="3"/>
  <c r="H256" i="3"/>
  <c r="F256" i="3"/>
  <c r="I255" i="3"/>
  <c r="H255" i="3"/>
  <c r="H252" i="3" s="1"/>
  <c r="G255" i="3"/>
  <c r="F255" i="3"/>
  <c r="F257" i="3" s="1"/>
  <c r="E255" i="3"/>
  <c r="D255" i="3"/>
  <c r="C255" i="3"/>
  <c r="B255" i="3"/>
  <c r="H254" i="3"/>
  <c r="I252" i="3"/>
  <c r="D252" i="3"/>
  <c r="D254" i="3" s="1"/>
  <c r="B252" i="3"/>
  <c r="B253" i="3" s="1"/>
  <c r="I250" i="3"/>
  <c r="J250" i="3" s="1"/>
  <c r="K250" i="3" s="1"/>
  <c r="L250" i="3" s="1"/>
  <c r="M250" i="3" s="1"/>
  <c r="N250" i="3" s="1"/>
  <c r="H250" i="3"/>
  <c r="G250" i="3"/>
  <c r="F250" i="3"/>
  <c r="E250" i="3"/>
  <c r="D250" i="3"/>
  <c r="C250" i="3"/>
  <c r="B250" i="3"/>
  <c r="I249" i="3"/>
  <c r="I251" i="3" s="1"/>
  <c r="D249" i="3"/>
  <c r="D251" i="3" s="1"/>
  <c r="C249" i="3"/>
  <c r="C251" i="3" s="1"/>
  <c r="I248" i="3"/>
  <c r="H248" i="3"/>
  <c r="H249" i="3" s="1"/>
  <c r="H251" i="3" s="1"/>
  <c r="G248" i="3"/>
  <c r="G249" i="3" s="1"/>
  <c r="G251" i="3" s="1"/>
  <c r="F248" i="3"/>
  <c r="E248" i="3"/>
  <c r="E249" i="3" s="1"/>
  <c r="E251" i="3" s="1"/>
  <c r="D248" i="3"/>
  <c r="C248" i="3"/>
  <c r="B248" i="3"/>
  <c r="B249" i="3" s="1"/>
  <c r="B251" i="3" s="1"/>
  <c r="B247" i="3"/>
  <c r="J246" i="3"/>
  <c r="K246" i="3" s="1"/>
  <c r="L246" i="3" s="1"/>
  <c r="M246" i="3" s="1"/>
  <c r="N246" i="3" s="1"/>
  <c r="I246" i="3"/>
  <c r="H246" i="3"/>
  <c r="G246" i="3"/>
  <c r="F246" i="3"/>
  <c r="E246" i="3"/>
  <c r="D246" i="3"/>
  <c r="C246" i="3"/>
  <c r="B246" i="3"/>
  <c r="H245" i="3"/>
  <c r="H247" i="3" s="1"/>
  <c r="G245" i="3"/>
  <c r="G247" i="3" s="1"/>
  <c r="I244" i="3"/>
  <c r="I245" i="3" s="1"/>
  <c r="I247" i="3" s="1"/>
  <c r="H244" i="3"/>
  <c r="G244" i="3"/>
  <c r="F244" i="3"/>
  <c r="F245" i="3" s="1"/>
  <c r="F247" i="3" s="1"/>
  <c r="E244" i="3"/>
  <c r="D244" i="3"/>
  <c r="E245" i="3" s="1"/>
  <c r="E247" i="3" s="1"/>
  <c r="C244" i="3"/>
  <c r="C245" i="3" s="1"/>
  <c r="C247" i="3" s="1"/>
  <c r="B244" i="3"/>
  <c r="B245" i="3" s="1"/>
  <c r="G243" i="3"/>
  <c r="K242" i="3"/>
  <c r="L242" i="3" s="1"/>
  <c r="M242" i="3" s="1"/>
  <c r="N242" i="3" s="1"/>
  <c r="I242" i="3"/>
  <c r="J242" i="3" s="1"/>
  <c r="H242" i="3"/>
  <c r="G242" i="3"/>
  <c r="F242" i="3"/>
  <c r="E242" i="3"/>
  <c r="D242" i="3"/>
  <c r="C242" i="3"/>
  <c r="B242" i="3"/>
  <c r="D241" i="3"/>
  <c r="D243" i="3" s="1"/>
  <c r="C241" i="3"/>
  <c r="C243" i="3" s="1"/>
  <c r="I240" i="3"/>
  <c r="H240" i="3"/>
  <c r="I241" i="3" s="1"/>
  <c r="I243" i="3" s="1"/>
  <c r="G240" i="3"/>
  <c r="G241" i="3" s="1"/>
  <c r="F240" i="3"/>
  <c r="E240" i="3"/>
  <c r="E241" i="3" s="1"/>
  <c r="E243" i="3" s="1"/>
  <c r="D240" i="3"/>
  <c r="C240" i="3"/>
  <c r="B240" i="3"/>
  <c r="B241" i="3" s="1"/>
  <c r="B243" i="3" s="1"/>
  <c r="F239" i="3"/>
  <c r="E239" i="3"/>
  <c r="C239" i="3"/>
  <c r="I238" i="3"/>
  <c r="I239" i="3" s="1"/>
  <c r="H238" i="3"/>
  <c r="H257" i="3" s="1"/>
  <c r="G238" i="3"/>
  <c r="G239" i="3" s="1"/>
  <c r="F238" i="3"/>
  <c r="E238" i="3"/>
  <c r="D238" i="3"/>
  <c r="D257" i="3" s="1"/>
  <c r="C238" i="3"/>
  <c r="B238" i="3"/>
  <c r="B267" i="3" s="1"/>
  <c r="A237" i="3"/>
  <c r="M236" i="3"/>
  <c r="N236" i="3" s="1"/>
  <c r="N235" i="3" s="1"/>
  <c r="K236" i="3"/>
  <c r="L236" i="3" s="1"/>
  <c r="D236" i="3"/>
  <c r="M235" i="3"/>
  <c r="L235" i="3"/>
  <c r="K235" i="3"/>
  <c r="J235" i="3"/>
  <c r="I235" i="3"/>
  <c r="E235" i="3"/>
  <c r="D235" i="3"/>
  <c r="B235" i="3"/>
  <c r="I234" i="3"/>
  <c r="H234" i="3"/>
  <c r="G234" i="3"/>
  <c r="F234" i="3"/>
  <c r="E234" i="3"/>
  <c r="D234" i="3"/>
  <c r="C234" i="3"/>
  <c r="C236" i="3" s="1"/>
  <c r="B234" i="3"/>
  <c r="K233" i="3"/>
  <c r="L233" i="3" s="1"/>
  <c r="M233" i="3" s="1"/>
  <c r="N233" i="3" s="1"/>
  <c r="F233" i="3"/>
  <c r="C233" i="3"/>
  <c r="B233" i="3"/>
  <c r="G232" i="3"/>
  <c r="C232" i="3"/>
  <c r="B232" i="3"/>
  <c r="I231" i="3"/>
  <c r="H231" i="3"/>
  <c r="H232" i="3" s="1"/>
  <c r="G231" i="3"/>
  <c r="F231" i="3"/>
  <c r="E231" i="3"/>
  <c r="D231" i="3"/>
  <c r="C231" i="3"/>
  <c r="B231" i="3"/>
  <c r="B230" i="3"/>
  <c r="I229" i="3"/>
  <c r="I228" i="3"/>
  <c r="H228" i="3"/>
  <c r="H230" i="3" s="1"/>
  <c r="G228" i="3"/>
  <c r="F228" i="3"/>
  <c r="E228" i="3"/>
  <c r="F229" i="3" s="1"/>
  <c r="D228" i="3"/>
  <c r="C228" i="3"/>
  <c r="B228" i="3"/>
  <c r="L227" i="3"/>
  <c r="K227" i="3"/>
  <c r="I227" i="3"/>
  <c r="D227" i="3"/>
  <c r="C227" i="3"/>
  <c r="I226" i="3"/>
  <c r="F225" i="3"/>
  <c r="E225" i="3"/>
  <c r="I224" i="3"/>
  <c r="H224" i="3"/>
  <c r="G224" i="3"/>
  <c r="F224" i="3"/>
  <c r="F227" i="3" s="1"/>
  <c r="E224" i="3"/>
  <c r="E227" i="3" s="1"/>
  <c r="D224" i="3"/>
  <c r="C224" i="3"/>
  <c r="B224" i="3"/>
  <c r="L223" i="3"/>
  <c r="M223" i="3" s="1"/>
  <c r="N223" i="3" s="1"/>
  <c r="K223" i="3"/>
  <c r="I221" i="3"/>
  <c r="F221" i="3"/>
  <c r="E221" i="3"/>
  <c r="M220" i="3"/>
  <c r="N220" i="3" s="1"/>
  <c r="K220" i="3"/>
  <c r="L220" i="3" s="1"/>
  <c r="N219" i="3"/>
  <c r="N218" i="3" s="1"/>
  <c r="L219" i="3"/>
  <c r="M219" i="3" s="1"/>
  <c r="K219" i="3"/>
  <c r="I219" i="3"/>
  <c r="H219" i="3"/>
  <c r="G219" i="3"/>
  <c r="F219" i="3"/>
  <c r="E219" i="3"/>
  <c r="D219" i="3"/>
  <c r="C219" i="3"/>
  <c r="B219" i="3"/>
  <c r="M218" i="3"/>
  <c r="K218" i="3"/>
  <c r="J218" i="3"/>
  <c r="F218" i="3"/>
  <c r="F220" i="3" s="1"/>
  <c r="E218" i="3"/>
  <c r="E220" i="3" s="1"/>
  <c r="J217" i="3"/>
  <c r="K217" i="3" s="1"/>
  <c r="I217" i="3"/>
  <c r="H217" i="3"/>
  <c r="G217" i="3"/>
  <c r="G218" i="3" s="1"/>
  <c r="G220" i="3" s="1"/>
  <c r="F217" i="3"/>
  <c r="E217" i="3"/>
  <c r="D217" i="3"/>
  <c r="D218" i="3" s="1"/>
  <c r="D220" i="3" s="1"/>
  <c r="C217" i="3"/>
  <c r="B217" i="3"/>
  <c r="C218" i="3" s="1"/>
  <c r="C220" i="3" s="1"/>
  <c r="M216" i="3"/>
  <c r="N216" i="3" s="1"/>
  <c r="L216" i="3"/>
  <c r="K216" i="3"/>
  <c r="K215" i="3"/>
  <c r="I215" i="3"/>
  <c r="H215" i="3"/>
  <c r="G215" i="3"/>
  <c r="G216" i="3" s="1"/>
  <c r="F215" i="3"/>
  <c r="E215" i="3"/>
  <c r="D215" i="3"/>
  <c r="C215" i="3"/>
  <c r="B215" i="3"/>
  <c r="J214" i="3"/>
  <c r="H214" i="3"/>
  <c r="G214" i="3"/>
  <c r="I213" i="3"/>
  <c r="H213" i="3"/>
  <c r="G213" i="3"/>
  <c r="F213" i="3"/>
  <c r="E213" i="3"/>
  <c r="E214" i="3" s="1"/>
  <c r="E216" i="3" s="1"/>
  <c r="D213" i="3"/>
  <c r="D214" i="3" s="1"/>
  <c r="D216" i="3" s="1"/>
  <c r="C213" i="3"/>
  <c r="B213" i="3"/>
  <c r="N212" i="3"/>
  <c r="L212" i="3"/>
  <c r="M212" i="3" s="1"/>
  <c r="K212" i="3"/>
  <c r="K211" i="3"/>
  <c r="I211" i="3"/>
  <c r="H211" i="3"/>
  <c r="G211" i="3"/>
  <c r="F211" i="3"/>
  <c r="E211" i="3"/>
  <c r="D211" i="3"/>
  <c r="C211" i="3"/>
  <c r="B211" i="3"/>
  <c r="J210" i="3"/>
  <c r="I210" i="3"/>
  <c r="I212" i="3" s="1"/>
  <c r="G210" i="3"/>
  <c r="G212" i="3" s="1"/>
  <c r="B210" i="3"/>
  <c r="B212" i="3" s="1"/>
  <c r="I209" i="3"/>
  <c r="J209" i="3" s="1"/>
  <c r="H209" i="3"/>
  <c r="G209" i="3"/>
  <c r="F209" i="3"/>
  <c r="F210" i="3" s="1"/>
  <c r="F212" i="3" s="1"/>
  <c r="E209" i="3"/>
  <c r="D209" i="3"/>
  <c r="C209" i="3"/>
  <c r="C210" i="3" s="1"/>
  <c r="C212" i="3" s="1"/>
  <c r="B209" i="3"/>
  <c r="I208" i="3"/>
  <c r="D208" i="3"/>
  <c r="C208" i="3"/>
  <c r="I207" i="3"/>
  <c r="I230" i="3" s="1"/>
  <c r="H207" i="3"/>
  <c r="H236" i="3" s="1"/>
  <c r="G207" i="3"/>
  <c r="F207" i="3"/>
  <c r="E207" i="3"/>
  <c r="D207" i="3"/>
  <c r="D226" i="3" s="1"/>
  <c r="C207" i="3"/>
  <c r="B207" i="3"/>
  <c r="B208" i="3" s="1"/>
  <c r="A206" i="3"/>
  <c r="L205" i="3"/>
  <c r="K205" i="3"/>
  <c r="F205" i="3"/>
  <c r="E205" i="3"/>
  <c r="K204" i="3"/>
  <c r="J204" i="3"/>
  <c r="C204" i="3"/>
  <c r="B204" i="3"/>
  <c r="I203" i="3"/>
  <c r="H203" i="3"/>
  <c r="G203" i="3"/>
  <c r="F203" i="3"/>
  <c r="E203" i="3"/>
  <c r="D203" i="3"/>
  <c r="C203" i="3"/>
  <c r="B203" i="3"/>
  <c r="L202" i="3"/>
  <c r="M202" i="3" s="1"/>
  <c r="N202" i="3" s="1"/>
  <c r="K202" i="3"/>
  <c r="D202" i="3"/>
  <c r="I201" i="3"/>
  <c r="H201" i="3"/>
  <c r="I200" i="3"/>
  <c r="H200" i="3"/>
  <c r="G200" i="3"/>
  <c r="F200" i="3"/>
  <c r="F202" i="3" s="1"/>
  <c r="E200" i="3"/>
  <c r="D200" i="3"/>
  <c r="C200" i="3"/>
  <c r="B200" i="3"/>
  <c r="C199" i="3"/>
  <c r="H198" i="3"/>
  <c r="G198" i="3"/>
  <c r="I197" i="3"/>
  <c r="H197" i="3"/>
  <c r="G197" i="3"/>
  <c r="F197" i="3"/>
  <c r="E197" i="3"/>
  <c r="E199" i="3" s="1"/>
  <c r="D197" i="3"/>
  <c r="C197" i="3"/>
  <c r="B197" i="3"/>
  <c r="N196" i="3"/>
  <c r="M196" i="3"/>
  <c r="L196" i="3"/>
  <c r="K196" i="3"/>
  <c r="I196" i="3"/>
  <c r="H196" i="3"/>
  <c r="F196" i="3"/>
  <c r="F195" i="3"/>
  <c r="E195" i="3"/>
  <c r="C194" i="3"/>
  <c r="B194" i="3"/>
  <c r="I193" i="3"/>
  <c r="H193" i="3"/>
  <c r="G193" i="3"/>
  <c r="F193" i="3"/>
  <c r="E193" i="3"/>
  <c r="D193" i="3"/>
  <c r="C193" i="3"/>
  <c r="C196" i="3" s="1"/>
  <c r="B193" i="3"/>
  <c r="B196" i="3" s="1"/>
  <c r="L192" i="3"/>
  <c r="M192" i="3" s="1"/>
  <c r="N192" i="3" s="1"/>
  <c r="K192" i="3"/>
  <c r="F190" i="3"/>
  <c r="F192" i="3" s="1"/>
  <c r="E190" i="3"/>
  <c r="C190" i="3"/>
  <c r="B190" i="3"/>
  <c r="K189" i="3"/>
  <c r="L189" i="3" s="1"/>
  <c r="M189" i="3" s="1"/>
  <c r="N189" i="3" s="1"/>
  <c r="K188" i="3"/>
  <c r="L188" i="3" s="1"/>
  <c r="I188" i="3"/>
  <c r="H188" i="3"/>
  <c r="G188" i="3"/>
  <c r="F188" i="3"/>
  <c r="E188" i="3"/>
  <c r="D188" i="3"/>
  <c r="C188" i="3"/>
  <c r="B188" i="3"/>
  <c r="K187" i="3"/>
  <c r="J187" i="3"/>
  <c r="J186" i="3" s="1"/>
  <c r="C187" i="3"/>
  <c r="C189" i="3" s="1"/>
  <c r="B187" i="3"/>
  <c r="B189" i="3" s="1"/>
  <c r="I186" i="3"/>
  <c r="I187" i="3" s="1"/>
  <c r="I189" i="3" s="1"/>
  <c r="H186" i="3"/>
  <c r="H187" i="3" s="1"/>
  <c r="H189" i="3" s="1"/>
  <c r="G186" i="3"/>
  <c r="G187" i="3" s="1"/>
  <c r="G189" i="3" s="1"/>
  <c r="F186" i="3"/>
  <c r="E186" i="3"/>
  <c r="D186" i="3"/>
  <c r="D187" i="3" s="1"/>
  <c r="D189" i="3" s="1"/>
  <c r="C186" i="3"/>
  <c r="B186" i="3"/>
  <c r="M185" i="3"/>
  <c r="N185" i="3" s="1"/>
  <c r="L185" i="3"/>
  <c r="K185" i="3"/>
  <c r="D185" i="3"/>
  <c r="M184" i="3"/>
  <c r="K184" i="3"/>
  <c r="L184" i="3" s="1"/>
  <c r="L183" i="3" s="1"/>
  <c r="I184" i="3"/>
  <c r="H184" i="3"/>
  <c r="G184" i="3"/>
  <c r="F184" i="3"/>
  <c r="E184" i="3"/>
  <c r="D184" i="3"/>
  <c r="C184" i="3"/>
  <c r="B184" i="3"/>
  <c r="J183" i="3"/>
  <c r="J182" i="3" s="1"/>
  <c r="I183" i="3"/>
  <c r="I185" i="3" s="1"/>
  <c r="E183" i="3"/>
  <c r="E185" i="3" s="1"/>
  <c r="D183" i="3"/>
  <c r="B183" i="3"/>
  <c r="B185" i="3" s="1"/>
  <c r="I182" i="3"/>
  <c r="H182" i="3"/>
  <c r="G182" i="3"/>
  <c r="G183" i="3" s="1"/>
  <c r="G185" i="3" s="1"/>
  <c r="F182" i="3"/>
  <c r="F183" i="3" s="1"/>
  <c r="F185" i="3" s="1"/>
  <c r="E182" i="3"/>
  <c r="D182" i="3"/>
  <c r="C182" i="3"/>
  <c r="C183" i="3" s="1"/>
  <c r="C185" i="3" s="1"/>
  <c r="B182" i="3"/>
  <c r="K181" i="3"/>
  <c r="L181" i="3" s="1"/>
  <c r="E181" i="3"/>
  <c r="K180" i="3"/>
  <c r="L180" i="3" s="1"/>
  <c r="M180" i="3" s="1"/>
  <c r="I180" i="3"/>
  <c r="H180" i="3"/>
  <c r="G180" i="3"/>
  <c r="F180" i="3"/>
  <c r="E180" i="3"/>
  <c r="D180" i="3"/>
  <c r="C180" i="3"/>
  <c r="B180" i="3"/>
  <c r="K179" i="3"/>
  <c r="J179" i="3"/>
  <c r="G179" i="3"/>
  <c r="F179" i="3"/>
  <c r="F181" i="3" s="1"/>
  <c r="I178" i="3"/>
  <c r="H178" i="3"/>
  <c r="H179" i="3" s="1"/>
  <c r="H181" i="3" s="1"/>
  <c r="G178" i="3"/>
  <c r="F178" i="3"/>
  <c r="E178" i="3"/>
  <c r="E179" i="3" s="1"/>
  <c r="D178" i="3"/>
  <c r="D179" i="3" s="1"/>
  <c r="D181" i="3" s="1"/>
  <c r="C178" i="3"/>
  <c r="B178" i="3"/>
  <c r="B179" i="3" s="1"/>
  <c r="B181" i="3" s="1"/>
  <c r="F177" i="3"/>
  <c r="E177" i="3"/>
  <c r="B177" i="3"/>
  <c r="I176" i="3"/>
  <c r="H176" i="3"/>
  <c r="I177" i="3" s="1"/>
  <c r="G176" i="3"/>
  <c r="F176" i="3"/>
  <c r="F199" i="3" s="1"/>
  <c r="E176" i="3"/>
  <c r="D176" i="3"/>
  <c r="C176" i="3"/>
  <c r="C205" i="3" s="1"/>
  <c r="B176" i="3"/>
  <c r="A175" i="3"/>
  <c r="H174" i="3"/>
  <c r="E174" i="3"/>
  <c r="F173" i="3"/>
  <c r="E173" i="3"/>
  <c r="I172" i="3"/>
  <c r="H172" i="3"/>
  <c r="I173" i="3" s="1"/>
  <c r="G172" i="3"/>
  <c r="F172" i="3"/>
  <c r="E172" i="3"/>
  <c r="D172" i="3"/>
  <c r="C172" i="3"/>
  <c r="C174" i="3" s="1"/>
  <c r="B172" i="3"/>
  <c r="G171" i="3"/>
  <c r="E171" i="3"/>
  <c r="D171" i="3"/>
  <c r="I170" i="3"/>
  <c r="E170" i="3"/>
  <c r="D170" i="3"/>
  <c r="B170" i="3"/>
  <c r="I169" i="3"/>
  <c r="H169" i="3"/>
  <c r="G169" i="3"/>
  <c r="H170" i="3" s="1"/>
  <c r="F169" i="3"/>
  <c r="E169" i="3"/>
  <c r="D169" i="3"/>
  <c r="C169" i="3"/>
  <c r="C170" i="3" s="1"/>
  <c r="B169" i="3"/>
  <c r="B171" i="3" s="1"/>
  <c r="F168" i="3"/>
  <c r="D168" i="3"/>
  <c r="C168" i="3"/>
  <c r="D167" i="3"/>
  <c r="C167" i="3"/>
  <c r="I166" i="3"/>
  <c r="H166" i="3"/>
  <c r="H167" i="3" s="1"/>
  <c r="G166" i="3"/>
  <c r="F166" i="3"/>
  <c r="G167" i="3" s="1"/>
  <c r="E166" i="3"/>
  <c r="D166" i="3"/>
  <c r="C166" i="3"/>
  <c r="B166" i="3"/>
  <c r="B168" i="3" s="1"/>
  <c r="F165" i="3"/>
  <c r="E165" i="3"/>
  <c r="C165" i="3"/>
  <c r="B165" i="3"/>
  <c r="H164" i="3"/>
  <c r="G164" i="3"/>
  <c r="C164" i="3"/>
  <c r="B164" i="3"/>
  <c r="H163" i="3"/>
  <c r="G163" i="3"/>
  <c r="I162" i="3"/>
  <c r="H162" i="3"/>
  <c r="H165" i="3" s="1"/>
  <c r="G162" i="3"/>
  <c r="G165" i="3" s="1"/>
  <c r="F162" i="3"/>
  <c r="F164" i="3" s="1"/>
  <c r="E162" i="3"/>
  <c r="E164" i="3" s="1"/>
  <c r="D162" i="3"/>
  <c r="C162" i="3"/>
  <c r="C163" i="3" s="1"/>
  <c r="B162" i="3"/>
  <c r="B163" i="3" s="1"/>
  <c r="H159" i="3"/>
  <c r="G159" i="3"/>
  <c r="C159" i="3"/>
  <c r="C161" i="3" s="1"/>
  <c r="E158" i="3"/>
  <c r="J157" i="3"/>
  <c r="K157" i="3" s="1"/>
  <c r="L157" i="3" s="1"/>
  <c r="M157" i="3" s="1"/>
  <c r="N157" i="3" s="1"/>
  <c r="I157" i="3"/>
  <c r="H157" i="3"/>
  <c r="G157" i="3"/>
  <c r="F157" i="3"/>
  <c r="E157" i="3"/>
  <c r="D157" i="3"/>
  <c r="C157" i="3"/>
  <c r="B157" i="3"/>
  <c r="C156" i="3"/>
  <c r="C158" i="3" s="1"/>
  <c r="B156" i="3"/>
  <c r="I155" i="3"/>
  <c r="H155" i="3"/>
  <c r="G155" i="3"/>
  <c r="H156" i="3" s="1"/>
  <c r="H158" i="3" s="1"/>
  <c r="F155" i="3"/>
  <c r="F156" i="3" s="1"/>
  <c r="F158" i="3" s="1"/>
  <c r="E155" i="3"/>
  <c r="E156" i="3" s="1"/>
  <c r="D155" i="3"/>
  <c r="D156" i="3" s="1"/>
  <c r="D158" i="3" s="1"/>
  <c r="C155" i="3"/>
  <c r="B155" i="3"/>
  <c r="N153" i="3"/>
  <c r="I153" i="3"/>
  <c r="J153" i="3" s="1"/>
  <c r="K153" i="3" s="1"/>
  <c r="L153" i="3" s="1"/>
  <c r="M153" i="3" s="1"/>
  <c r="H153" i="3"/>
  <c r="G153" i="3"/>
  <c r="F153" i="3"/>
  <c r="E153" i="3"/>
  <c r="D153" i="3"/>
  <c r="C153" i="3"/>
  <c r="B153" i="3"/>
  <c r="G152" i="3"/>
  <c r="G154" i="3" s="1"/>
  <c r="F152" i="3"/>
  <c r="F154" i="3" s="1"/>
  <c r="I151" i="3"/>
  <c r="I152" i="3" s="1"/>
  <c r="I154" i="3" s="1"/>
  <c r="H151" i="3"/>
  <c r="H152" i="3" s="1"/>
  <c r="H154" i="3" s="1"/>
  <c r="G151" i="3"/>
  <c r="F151" i="3"/>
  <c r="E151" i="3"/>
  <c r="E152" i="3" s="1"/>
  <c r="E154" i="3" s="1"/>
  <c r="D151" i="3"/>
  <c r="C151" i="3"/>
  <c r="D152" i="3" s="1"/>
  <c r="D154" i="3" s="1"/>
  <c r="B151" i="3"/>
  <c r="B152" i="3" s="1"/>
  <c r="B154" i="3" s="1"/>
  <c r="H150" i="3"/>
  <c r="J149" i="3"/>
  <c r="K149" i="3" s="1"/>
  <c r="L149" i="3" s="1"/>
  <c r="M149" i="3" s="1"/>
  <c r="N149" i="3" s="1"/>
  <c r="I149" i="3"/>
  <c r="H149" i="3"/>
  <c r="G149" i="3"/>
  <c r="F149" i="3"/>
  <c r="E149" i="3"/>
  <c r="D149" i="3"/>
  <c r="C149" i="3"/>
  <c r="B149" i="3"/>
  <c r="G148" i="3"/>
  <c r="G150" i="3" s="1"/>
  <c r="C148" i="3"/>
  <c r="C150" i="3" s="1"/>
  <c r="B148" i="3"/>
  <c r="B150" i="3" s="1"/>
  <c r="I147" i="3"/>
  <c r="H147" i="3"/>
  <c r="G147" i="3"/>
  <c r="H148" i="3" s="1"/>
  <c r="F147" i="3"/>
  <c r="F148" i="3" s="1"/>
  <c r="F150" i="3" s="1"/>
  <c r="E147" i="3"/>
  <c r="E148" i="3" s="1"/>
  <c r="E150" i="3" s="1"/>
  <c r="D147" i="3"/>
  <c r="D148" i="3" s="1"/>
  <c r="D150" i="3" s="1"/>
  <c r="C147" i="3"/>
  <c r="B147" i="3"/>
  <c r="E146" i="3"/>
  <c r="D146" i="3"/>
  <c r="B146" i="3"/>
  <c r="I145" i="3"/>
  <c r="I174" i="3" s="1"/>
  <c r="J174" i="3" s="1"/>
  <c r="K174" i="3" s="1"/>
  <c r="H145" i="3"/>
  <c r="H146" i="3" s="1"/>
  <c r="G145" i="3"/>
  <c r="G146" i="3" s="1"/>
  <c r="F145" i="3"/>
  <c r="E145" i="3"/>
  <c r="D145" i="3"/>
  <c r="D174" i="3" s="1"/>
  <c r="C145" i="3"/>
  <c r="C171" i="3" s="1"/>
  <c r="B145" i="3"/>
  <c r="A144" i="3"/>
  <c r="L143" i="3"/>
  <c r="K143" i="3"/>
  <c r="D143" i="3"/>
  <c r="C143" i="3"/>
  <c r="K142" i="3"/>
  <c r="J142" i="3"/>
  <c r="H142" i="3"/>
  <c r="D142" i="3"/>
  <c r="C142" i="3"/>
  <c r="I141" i="3"/>
  <c r="H141" i="3"/>
  <c r="G141" i="3"/>
  <c r="G142" i="3" s="1"/>
  <c r="F141" i="3"/>
  <c r="E141" i="3"/>
  <c r="D141" i="3"/>
  <c r="C141" i="3"/>
  <c r="B141" i="3"/>
  <c r="B143" i="3" s="1"/>
  <c r="M140" i="3"/>
  <c r="N140" i="3" s="1"/>
  <c r="K140" i="3"/>
  <c r="L140" i="3" s="1"/>
  <c r="I140" i="3"/>
  <c r="D140" i="3"/>
  <c r="B140" i="3"/>
  <c r="N139" i="3"/>
  <c r="M139" i="3"/>
  <c r="L139" i="3"/>
  <c r="K139" i="3"/>
  <c r="F139" i="3"/>
  <c r="I138" i="3"/>
  <c r="J139" i="3" s="1"/>
  <c r="H138" i="3"/>
  <c r="H140" i="3" s="1"/>
  <c r="G138" i="3"/>
  <c r="F138" i="3"/>
  <c r="E138" i="3"/>
  <c r="E139" i="3" s="1"/>
  <c r="D138" i="3"/>
  <c r="D139" i="3" s="1"/>
  <c r="C138" i="3"/>
  <c r="C139" i="3" s="1"/>
  <c r="B138" i="3"/>
  <c r="B139" i="3" s="1"/>
  <c r="F137" i="3"/>
  <c r="D137" i="3"/>
  <c r="C137" i="3"/>
  <c r="D136" i="3"/>
  <c r="C136" i="3"/>
  <c r="I135" i="3"/>
  <c r="I137" i="3" s="1"/>
  <c r="H135" i="3"/>
  <c r="H136" i="3" s="1"/>
  <c r="G135" i="3"/>
  <c r="F135" i="3"/>
  <c r="G136" i="3" s="1"/>
  <c r="E135" i="3"/>
  <c r="D135" i="3"/>
  <c r="C135" i="3"/>
  <c r="B135" i="3"/>
  <c r="B137" i="3" s="1"/>
  <c r="M134" i="3"/>
  <c r="K134" i="3"/>
  <c r="L134" i="3" s="1"/>
  <c r="I134" i="3"/>
  <c r="D134" i="3"/>
  <c r="B134" i="3"/>
  <c r="F133" i="3"/>
  <c r="G132" i="3"/>
  <c r="F132" i="3"/>
  <c r="B132" i="3"/>
  <c r="I131" i="3"/>
  <c r="I132" i="3" s="1"/>
  <c r="H131" i="3"/>
  <c r="G131" i="3"/>
  <c r="G134" i="3" s="1"/>
  <c r="F131" i="3"/>
  <c r="F134" i="3" s="1"/>
  <c r="E131" i="3"/>
  <c r="E133" i="3" s="1"/>
  <c r="D131" i="3"/>
  <c r="D133" i="3" s="1"/>
  <c r="C131" i="3"/>
  <c r="B131" i="3"/>
  <c r="M130" i="3"/>
  <c r="N130" i="3" s="1"/>
  <c r="L130" i="3"/>
  <c r="K130" i="3"/>
  <c r="B129" i="3"/>
  <c r="I128" i="3"/>
  <c r="G128" i="3"/>
  <c r="F128" i="3"/>
  <c r="B128" i="3"/>
  <c r="B130" i="3" s="1"/>
  <c r="N127" i="3"/>
  <c r="K127" i="3"/>
  <c r="L127" i="3" s="1"/>
  <c r="M127" i="3" s="1"/>
  <c r="E127" i="3"/>
  <c r="B127" i="3"/>
  <c r="K126" i="3"/>
  <c r="L126" i="3" s="1"/>
  <c r="I126" i="3"/>
  <c r="H126" i="3"/>
  <c r="G126" i="3"/>
  <c r="F126" i="3"/>
  <c r="E126" i="3"/>
  <c r="D126" i="3"/>
  <c r="C126" i="3"/>
  <c r="B126" i="3"/>
  <c r="K125" i="3"/>
  <c r="J125" i="3"/>
  <c r="G125" i="3"/>
  <c r="G127" i="3" s="1"/>
  <c r="F125" i="3"/>
  <c r="C125" i="3"/>
  <c r="C127" i="3" s="1"/>
  <c r="B125" i="3"/>
  <c r="I124" i="3"/>
  <c r="H124" i="3"/>
  <c r="H125" i="3" s="1"/>
  <c r="H127" i="3" s="1"/>
  <c r="G124" i="3"/>
  <c r="F124" i="3"/>
  <c r="E124" i="3"/>
  <c r="E125" i="3" s="1"/>
  <c r="D124" i="3"/>
  <c r="C124" i="3"/>
  <c r="D125" i="3" s="1"/>
  <c r="D127" i="3" s="1"/>
  <c r="B124" i="3"/>
  <c r="M123" i="3"/>
  <c r="N123" i="3" s="1"/>
  <c r="L123" i="3"/>
  <c r="K123" i="3"/>
  <c r="L122" i="3"/>
  <c r="K122" i="3"/>
  <c r="I122" i="3"/>
  <c r="H122" i="3"/>
  <c r="G122" i="3"/>
  <c r="F122" i="3"/>
  <c r="E122" i="3"/>
  <c r="D122" i="3"/>
  <c r="C122" i="3"/>
  <c r="B122" i="3"/>
  <c r="K121" i="3"/>
  <c r="J121" i="3"/>
  <c r="I121" i="3"/>
  <c r="I123" i="3" s="1"/>
  <c r="H121" i="3"/>
  <c r="H123" i="3" s="1"/>
  <c r="F121" i="3"/>
  <c r="F123" i="3" s="1"/>
  <c r="J120" i="3"/>
  <c r="K120" i="3" s="1"/>
  <c r="I120" i="3"/>
  <c r="H120" i="3"/>
  <c r="G120" i="3"/>
  <c r="G121" i="3" s="1"/>
  <c r="G123" i="3" s="1"/>
  <c r="F120" i="3"/>
  <c r="E120" i="3"/>
  <c r="E121" i="3" s="1"/>
  <c r="E123" i="3" s="1"/>
  <c r="D120" i="3"/>
  <c r="C120" i="3"/>
  <c r="B120" i="3"/>
  <c r="B121" i="3" s="1"/>
  <c r="B123" i="3" s="1"/>
  <c r="K119" i="3"/>
  <c r="L119" i="3" s="1"/>
  <c r="M119" i="3" s="1"/>
  <c r="N119" i="3" s="1"/>
  <c r="I119" i="3"/>
  <c r="L118" i="3"/>
  <c r="K118" i="3"/>
  <c r="K117" i="3" s="1"/>
  <c r="I118" i="3"/>
  <c r="H118" i="3"/>
  <c r="G118" i="3"/>
  <c r="F118" i="3"/>
  <c r="E118" i="3"/>
  <c r="D118" i="3"/>
  <c r="C118" i="3"/>
  <c r="B118" i="3"/>
  <c r="J117" i="3"/>
  <c r="J116" i="3" s="1"/>
  <c r="G117" i="3"/>
  <c r="G119" i="3" s="1"/>
  <c r="C117" i="3"/>
  <c r="C119" i="3" s="1"/>
  <c r="B117" i="3"/>
  <c r="B119" i="3" s="1"/>
  <c r="I116" i="3"/>
  <c r="I117" i="3" s="1"/>
  <c r="H116" i="3"/>
  <c r="G116" i="3"/>
  <c r="H117" i="3" s="1"/>
  <c r="H119" i="3" s="1"/>
  <c r="F116" i="3"/>
  <c r="E116" i="3"/>
  <c r="D116" i="3"/>
  <c r="D117" i="3" s="1"/>
  <c r="D119" i="3" s="1"/>
  <c r="C116" i="3"/>
  <c r="B116" i="3"/>
  <c r="E115" i="3"/>
  <c r="D115" i="3"/>
  <c r="B115" i="3"/>
  <c r="I114" i="3"/>
  <c r="I133" i="3" s="1"/>
  <c r="H114" i="3"/>
  <c r="G114" i="3"/>
  <c r="F114" i="3"/>
  <c r="F115" i="3" s="1"/>
  <c r="E114" i="3"/>
  <c r="E140" i="3" s="1"/>
  <c r="D114" i="3"/>
  <c r="C114" i="3"/>
  <c r="C115" i="3" s="1"/>
  <c r="B114" i="3"/>
  <c r="B133" i="3" s="1"/>
  <c r="A113" i="3"/>
  <c r="L112" i="3"/>
  <c r="K112" i="3"/>
  <c r="D112" i="3"/>
  <c r="C112" i="3"/>
  <c r="K111" i="3"/>
  <c r="J111" i="3"/>
  <c r="H111" i="3"/>
  <c r="D111" i="3"/>
  <c r="C111" i="3"/>
  <c r="I110" i="3"/>
  <c r="H110" i="3"/>
  <c r="H112" i="3" s="1"/>
  <c r="G110" i="3"/>
  <c r="F110" i="3"/>
  <c r="E110" i="3"/>
  <c r="D110" i="3"/>
  <c r="C110" i="3"/>
  <c r="B110" i="3"/>
  <c r="K109" i="3"/>
  <c r="L109" i="3" s="1"/>
  <c r="M109" i="3" s="1"/>
  <c r="N109" i="3" s="1"/>
  <c r="D109" i="3"/>
  <c r="N108" i="3"/>
  <c r="M108" i="3"/>
  <c r="L108" i="3"/>
  <c r="K108" i="3"/>
  <c r="I108" i="3"/>
  <c r="F108" i="3"/>
  <c r="I107" i="3"/>
  <c r="J108" i="3" s="1"/>
  <c r="H107" i="3"/>
  <c r="H109" i="3" s="1"/>
  <c r="G107" i="3"/>
  <c r="G109" i="3" s="1"/>
  <c r="F107" i="3"/>
  <c r="F109" i="3" s="1"/>
  <c r="E107" i="3"/>
  <c r="E108" i="3" s="1"/>
  <c r="D107" i="3"/>
  <c r="D108" i="3" s="1"/>
  <c r="C107" i="3"/>
  <c r="C108" i="3" s="1"/>
  <c r="B107" i="3"/>
  <c r="B108" i="3" s="1"/>
  <c r="F106" i="3"/>
  <c r="D106" i="3"/>
  <c r="C106" i="3"/>
  <c r="I105" i="3"/>
  <c r="H105" i="3"/>
  <c r="D105" i="3"/>
  <c r="C105" i="3"/>
  <c r="I104" i="3"/>
  <c r="H104" i="3"/>
  <c r="G104" i="3"/>
  <c r="F104" i="3"/>
  <c r="F97" i="3" s="1"/>
  <c r="E104" i="3"/>
  <c r="D104" i="3"/>
  <c r="C104" i="3"/>
  <c r="B104" i="3"/>
  <c r="M103" i="3"/>
  <c r="K103" i="3"/>
  <c r="L103" i="3" s="1"/>
  <c r="D103" i="3"/>
  <c r="B103" i="3"/>
  <c r="F102" i="3"/>
  <c r="G101" i="3"/>
  <c r="F101" i="3"/>
  <c r="B101" i="3"/>
  <c r="I100" i="3"/>
  <c r="H100" i="3"/>
  <c r="G100" i="3"/>
  <c r="G103" i="3" s="1"/>
  <c r="F100" i="3"/>
  <c r="E100" i="3"/>
  <c r="E101" i="3" s="1"/>
  <c r="D100" i="3"/>
  <c r="D102" i="3" s="1"/>
  <c r="C100" i="3"/>
  <c r="B100" i="3"/>
  <c r="N99" i="3"/>
  <c r="M99" i="3"/>
  <c r="L99" i="3"/>
  <c r="K99" i="3"/>
  <c r="B98" i="3"/>
  <c r="G97" i="3"/>
  <c r="B97" i="3"/>
  <c r="L96" i="3"/>
  <c r="K96" i="3"/>
  <c r="B96" i="3"/>
  <c r="K95" i="3"/>
  <c r="L95" i="3" s="1"/>
  <c r="M95" i="3" s="1"/>
  <c r="I95" i="3"/>
  <c r="H95" i="3"/>
  <c r="G95" i="3"/>
  <c r="F95" i="3"/>
  <c r="E95" i="3"/>
  <c r="D95" i="3"/>
  <c r="C95" i="3"/>
  <c r="B95" i="3"/>
  <c r="K94" i="3"/>
  <c r="J94" i="3"/>
  <c r="G94" i="3"/>
  <c r="F94" i="3"/>
  <c r="B94" i="3"/>
  <c r="I93" i="3"/>
  <c r="H93" i="3"/>
  <c r="H94" i="3" s="1"/>
  <c r="H96" i="3" s="1"/>
  <c r="G93" i="3"/>
  <c r="F93" i="3"/>
  <c r="E93" i="3"/>
  <c r="E94" i="3" s="1"/>
  <c r="E96" i="3" s="1"/>
  <c r="D93" i="3"/>
  <c r="C93" i="3"/>
  <c r="B93" i="3"/>
  <c r="M92" i="3"/>
  <c r="N92" i="3" s="1"/>
  <c r="L92" i="3"/>
  <c r="K92" i="3"/>
  <c r="L91" i="3"/>
  <c r="K91" i="3"/>
  <c r="I91" i="3"/>
  <c r="H91" i="3"/>
  <c r="G91" i="3"/>
  <c r="F91" i="3"/>
  <c r="E91" i="3"/>
  <c r="D91" i="3"/>
  <c r="C91" i="3"/>
  <c r="B91" i="3"/>
  <c r="K90" i="3"/>
  <c r="J90" i="3"/>
  <c r="I90" i="3"/>
  <c r="H90" i="3"/>
  <c r="H92" i="3" s="1"/>
  <c r="K89" i="3"/>
  <c r="J89" i="3"/>
  <c r="I89" i="3"/>
  <c r="H89" i="3"/>
  <c r="G89" i="3"/>
  <c r="G90" i="3" s="1"/>
  <c r="G92" i="3" s="1"/>
  <c r="F89" i="3"/>
  <c r="E89" i="3"/>
  <c r="F90" i="3" s="1"/>
  <c r="F92" i="3" s="1"/>
  <c r="D89" i="3"/>
  <c r="C89" i="3"/>
  <c r="B89" i="3"/>
  <c r="B90" i="3" s="1"/>
  <c r="B92" i="3" s="1"/>
  <c r="K88" i="3"/>
  <c r="L88" i="3" s="1"/>
  <c r="M88" i="3" s="1"/>
  <c r="N88" i="3" s="1"/>
  <c r="L87" i="3"/>
  <c r="K87" i="3"/>
  <c r="K86" i="3" s="1"/>
  <c r="I87" i="3"/>
  <c r="H87" i="3"/>
  <c r="G87" i="3"/>
  <c r="F87" i="3"/>
  <c r="E87" i="3"/>
  <c r="D87" i="3"/>
  <c r="C87" i="3"/>
  <c r="B87" i="3"/>
  <c r="J86" i="3"/>
  <c r="J85" i="3" s="1"/>
  <c r="C86" i="3"/>
  <c r="B86" i="3"/>
  <c r="I85" i="3"/>
  <c r="I86" i="3" s="1"/>
  <c r="I88" i="3" s="1"/>
  <c r="H85" i="3"/>
  <c r="G85" i="3"/>
  <c r="H86" i="3" s="1"/>
  <c r="H88" i="3" s="1"/>
  <c r="F85" i="3"/>
  <c r="E85" i="3"/>
  <c r="E86" i="3" s="1"/>
  <c r="E88" i="3" s="1"/>
  <c r="D85" i="3"/>
  <c r="D86" i="3" s="1"/>
  <c r="D88" i="3" s="1"/>
  <c r="C85" i="3"/>
  <c r="B85" i="3"/>
  <c r="E84" i="3"/>
  <c r="D84" i="3"/>
  <c r="I83" i="3"/>
  <c r="I84" i="3" s="1"/>
  <c r="H83" i="3"/>
  <c r="G83" i="3"/>
  <c r="F83" i="3"/>
  <c r="F84" i="3" s="1"/>
  <c r="E83" i="3"/>
  <c r="E102" i="3" s="1"/>
  <c r="D83" i="3"/>
  <c r="C83" i="3"/>
  <c r="B83" i="3"/>
  <c r="A82" i="3"/>
  <c r="D81" i="3"/>
  <c r="E80" i="3"/>
  <c r="D80" i="3"/>
  <c r="I79" i="3"/>
  <c r="I80" i="3" s="1"/>
  <c r="H79" i="3"/>
  <c r="G79" i="3"/>
  <c r="G80" i="3" s="1"/>
  <c r="F79" i="3"/>
  <c r="E79" i="3"/>
  <c r="D79" i="3"/>
  <c r="C79" i="3"/>
  <c r="C81" i="3" s="1"/>
  <c r="B79" i="3"/>
  <c r="F78" i="3"/>
  <c r="C78" i="3"/>
  <c r="D77" i="3"/>
  <c r="C77" i="3"/>
  <c r="I76" i="3"/>
  <c r="H76" i="3"/>
  <c r="H77" i="3" s="1"/>
  <c r="G76" i="3"/>
  <c r="F76" i="3"/>
  <c r="F77" i="3" s="1"/>
  <c r="E76" i="3"/>
  <c r="D76" i="3"/>
  <c r="C76" i="3"/>
  <c r="B76" i="3"/>
  <c r="E75" i="3"/>
  <c r="G74" i="3"/>
  <c r="C74" i="3"/>
  <c r="B74" i="3"/>
  <c r="I73" i="3"/>
  <c r="I75" i="3" s="1"/>
  <c r="H73" i="3"/>
  <c r="H74" i="3" s="1"/>
  <c r="G73" i="3"/>
  <c r="F73" i="3"/>
  <c r="F74" i="3" s="1"/>
  <c r="E73" i="3"/>
  <c r="D73" i="3"/>
  <c r="C73" i="3"/>
  <c r="B73" i="3"/>
  <c r="E72" i="3"/>
  <c r="D72" i="3"/>
  <c r="G70" i="3"/>
  <c r="F70" i="3"/>
  <c r="C70" i="3"/>
  <c r="I69" i="3"/>
  <c r="H69" i="3"/>
  <c r="G69" i="3"/>
  <c r="G72" i="3" s="1"/>
  <c r="F69" i="3"/>
  <c r="F72" i="3" s="1"/>
  <c r="E69" i="3"/>
  <c r="D69" i="3"/>
  <c r="C69" i="3"/>
  <c r="B69" i="3"/>
  <c r="B70" i="3" s="1"/>
  <c r="C68" i="3"/>
  <c r="G67" i="3"/>
  <c r="I66" i="3"/>
  <c r="G66" i="3"/>
  <c r="F66" i="3"/>
  <c r="F67" i="3" s="1"/>
  <c r="E66" i="3"/>
  <c r="E68" i="3" s="1"/>
  <c r="D66" i="3"/>
  <c r="D68" i="3" s="1"/>
  <c r="C66" i="3"/>
  <c r="B66" i="3"/>
  <c r="L64" i="3"/>
  <c r="M64" i="3" s="1"/>
  <c r="N64" i="3" s="1"/>
  <c r="K64" i="3"/>
  <c r="J64" i="3"/>
  <c r="I64" i="3"/>
  <c r="H64" i="3"/>
  <c r="G64" i="3"/>
  <c r="F64" i="3"/>
  <c r="E64" i="3"/>
  <c r="D64" i="3"/>
  <c r="C64" i="3"/>
  <c r="B64" i="3"/>
  <c r="H63" i="3"/>
  <c r="H65" i="3" s="1"/>
  <c r="C63" i="3"/>
  <c r="I62" i="3"/>
  <c r="H62" i="3"/>
  <c r="I63" i="3" s="1"/>
  <c r="I65" i="3" s="1"/>
  <c r="G62" i="3"/>
  <c r="F62" i="3"/>
  <c r="E62" i="3"/>
  <c r="E63" i="3" s="1"/>
  <c r="E65" i="3" s="1"/>
  <c r="D62" i="3"/>
  <c r="D63" i="3" s="1"/>
  <c r="C62" i="3"/>
  <c r="B62" i="3"/>
  <c r="B63" i="3" s="1"/>
  <c r="B65" i="3" s="1"/>
  <c r="J60" i="3"/>
  <c r="K60" i="3" s="1"/>
  <c r="L60" i="3" s="1"/>
  <c r="M60" i="3" s="1"/>
  <c r="N60" i="3" s="1"/>
  <c r="I60" i="3"/>
  <c r="H60" i="3"/>
  <c r="G60" i="3"/>
  <c r="F60" i="3"/>
  <c r="E60" i="3"/>
  <c r="D60" i="3"/>
  <c r="C60" i="3"/>
  <c r="B60" i="3"/>
  <c r="G59" i="3"/>
  <c r="G61" i="3" s="1"/>
  <c r="I58" i="3"/>
  <c r="I59" i="3" s="1"/>
  <c r="I61" i="3" s="1"/>
  <c r="H58" i="3"/>
  <c r="H59" i="3" s="1"/>
  <c r="H61" i="3" s="1"/>
  <c r="G58" i="3"/>
  <c r="F58" i="3"/>
  <c r="F59" i="3" s="1"/>
  <c r="F61" i="3" s="1"/>
  <c r="E58" i="3"/>
  <c r="D58" i="3"/>
  <c r="E59" i="3" s="1"/>
  <c r="E61" i="3" s="1"/>
  <c r="C58" i="3"/>
  <c r="B58" i="3"/>
  <c r="K56" i="3"/>
  <c r="L56" i="3" s="1"/>
  <c r="M56" i="3" s="1"/>
  <c r="N56" i="3" s="1"/>
  <c r="J56" i="3"/>
  <c r="I56" i="3"/>
  <c r="H56" i="3"/>
  <c r="G56" i="3"/>
  <c r="F56" i="3"/>
  <c r="E56" i="3"/>
  <c r="D56" i="3"/>
  <c r="C56" i="3"/>
  <c r="B56" i="3"/>
  <c r="I55" i="3"/>
  <c r="I57" i="3" s="1"/>
  <c r="C55" i="3"/>
  <c r="I54" i="3"/>
  <c r="H54" i="3"/>
  <c r="H55" i="3" s="1"/>
  <c r="H57" i="3" s="1"/>
  <c r="G54" i="3"/>
  <c r="F54" i="3"/>
  <c r="E54" i="3"/>
  <c r="E55" i="3" s="1"/>
  <c r="E57" i="3" s="1"/>
  <c r="D54" i="3"/>
  <c r="D55" i="3" s="1"/>
  <c r="D57" i="3" s="1"/>
  <c r="C54" i="3"/>
  <c r="B54" i="3"/>
  <c r="B55" i="3" s="1"/>
  <c r="B57" i="3" s="1"/>
  <c r="E53" i="3"/>
  <c r="C53" i="3"/>
  <c r="B53" i="3"/>
  <c r="I52" i="3"/>
  <c r="I71" i="3" s="1"/>
  <c r="H52" i="3"/>
  <c r="G52" i="3"/>
  <c r="G81" i="3" s="1"/>
  <c r="F52" i="3"/>
  <c r="F71" i="3" s="1"/>
  <c r="E52" i="3"/>
  <c r="E81" i="3" s="1"/>
  <c r="D52" i="3"/>
  <c r="D78" i="3" s="1"/>
  <c r="C52" i="3"/>
  <c r="C75" i="3" s="1"/>
  <c r="B52" i="3"/>
  <c r="B71" i="3" s="1"/>
  <c r="A51" i="3"/>
  <c r="E49" i="3"/>
  <c r="I48" i="3"/>
  <c r="H48" i="3"/>
  <c r="H49" i="3" s="1"/>
  <c r="G48" i="3"/>
  <c r="F48" i="3"/>
  <c r="F49" i="3" s="1"/>
  <c r="E48" i="3"/>
  <c r="D48" i="3"/>
  <c r="D49" i="3" s="1"/>
  <c r="C48" i="3"/>
  <c r="B48" i="3"/>
  <c r="D47" i="3"/>
  <c r="I46" i="3"/>
  <c r="D46" i="3"/>
  <c r="B46" i="3"/>
  <c r="I45" i="3"/>
  <c r="H45" i="3"/>
  <c r="H46" i="3" s="1"/>
  <c r="G45" i="3"/>
  <c r="G47" i="3" s="1"/>
  <c r="F45" i="3"/>
  <c r="E45" i="3"/>
  <c r="E46" i="3" s="1"/>
  <c r="D45" i="3"/>
  <c r="C45" i="3"/>
  <c r="C46" i="3" s="1"/>
  <c r="B45" i="3"/>
  <c r="C43" i="3"/>
  <c r="I42" i="3"/>
  <c r="H42" i="3"/>
  <c r="I43" i="3" s="1"/>
  <c r="G42" i="3"/>
  <c r="G43" i="3" s="1"/>
  <c r="F42" i="3"/>
  <c r="E42" i="3"/>
  <c r="D42" i="3"/>
  <c r="D43" i="3" s="1"/>
  <c r="C42" i="3"/>
  <c r="B42" i="3"/>
  <c r="B43" i="3" s="1"/>
  <c r="E41" i="3"/>
  <c r="C41" i="3"/>
  <c r="B41" i="3"/>
  <c r="G39" i="3"/>
  <c r="E39" i="3"/>
  <c r="I38" i="3"/>
  <c r="H38" i="3"/>
  <c r="H41" i="3" s="1"/>
  <c r="G38" i="3"/>
  <c r="G41" i="3" s="1"/>
  <c r="F38" i="3"/>
  <c r="F39" i="3" s="1"/>
  <c r="E38" i="3"/>
  <c r="E40" i="3" s="1"/>
  <c r="D38" i="3"/>
  <c r="C38" i="3"/>
  <c r="B38" i="3"/>
  <c r="B39" i="3" s="1"/>
  <c r="F36" i="3"/>
  <c r="H35" i="3"/>
  <c r="G35" i="3"/>
  <c r="G36" i="3" s="1"/>
  <c r="F35" i="3"/>
  <c r="F37" i="3" s="1"/>
  <c r="E35" i="3"/>
  <c r="D35" i="3"/>
  <c r="C35" i="3"/>
  <c r="B35" i="3"/>
  <c r="I33" i="3"/>
  <c r="J33" i="3" s="1"/>
  <c r="K33" i="3" s="1"/>
  <c r="L33" i="3" s="1"/>
  <c r="M33" i="3" s="1"/>
  <c r="N33" i="3" s="1"/>
  <c r="H33" i="3"/>
  <c r="G33" i="3"/>
  <c r="F33" i="3"/>
  <c r="E33" i="3"/>
  <c r="D33" i="3"/>
  <c r="C33" i="3"/>
  <c r="B33" i="3"/>
  <c r="I32" i="3"/>
  <c r="I34" i="3" s="1"/>
  <c r="I31" i="3"/>
  <c r="H31" i="3"/>
  <c r="H32" i="3" s="1"/>
  <c r="H34" i="3" s="1"/>
  <c r="G31" i="3"/>
  <c r="G32" i="3" s="1"/>
  <c r="G34" i="3" s="1"/>
  <c r="F31" i="3"/>
  <c r="F32" i="3" s="1"/>
  <c r="F34" i="3" s="1"/>
  <c r="E31" i="3"/>
  <c r="E32" i="3" s="1"/>
  <c r="E34" i="3" s="1"/>
  <c r="D31" i="3"/>
  <c r="D32" i="3" s="1"/>
  <c r="D34" i="3" s="1"/>
  <c r="C31" i="3"/>
  <c r="C32" i="3" s="1"/>
  <c r="C34" i="3" s="1"/>
  <c r="B31" i="3"/>
  <c r="B32" i="3" s="1"/>
  <c r="B34" i="3" s="1"/>
  <c r="I29" i="3"/>
  <c r="J29" i="3" s="1"/>
  <c r="K29" i="3" s="1"/>
  <c r="L29" i="3" s="1"/>
  <c r="M29" i="3" s="1"/>
  <c r="N29" i="3" s="1"/>
  <c r="H29" i="3"/>
  <c r="G29" i="3"/>
  <c r="F29" i="3"/>
  <c r="E29" i="3"/>
  <c r="D29" i="3"/>
  <c r="C29" i="3"/>
  <c r="B29" i="3"/>
  <c r="E28" i="3"/>
  <c r="E30" i="3" s="1"/>
  <c r="I27" i="3"/>
  <c r="I28" i="3" s="1"/>
  <c r="I30" i="3" s="1"/>
  <c r="H27" i="3"/>
  <c r="H28" i="3" s="1"/>
  <c r="H30" i="3" s="1"/>
  <c r="G27" i="3"/>
  <c r="G28" i="3" s="1"/>
  <c r="G30" i="3" s="1"/>
  <c r="F27" i="3"/>
  <c r="F28" i="3" s="1"/>
  <c r="F30" i="3" s="1"/>
  <c r="E27" i="3"/>
  <c r="D27" i="3"/>
  <c r="D28" i="3" s="1"/>
  <c r="D30" i="3" s="1"/>
  <c r="C27" i="3"/>
  <c r="C28" i="3" s="1"/>
  <c r="C30" i="3" s="1"/>
  <c r="B27" i="3"/>
  <c r="B28" i="3" s="1"/>
  <c r="B30" i="3" s="1"/>
  <c r="I25" i="3"/>
  <c r="J25" i="3" s="1"/>
  <c r="K25" i="3" s="1"/>
  <c r="L25" i="3" s="1"/>
  <c r="M25" i="3" s="1"/>
  <c r="N25" i="3" s="1"/>
  <c r="H25" i="3"/>
  <c r="G25" i="3"/>
  <c r="F25" i="3"/>
  <c r="E25" i="3"/>
  <c r="D25" i="3"/>
  <c r="C25" i="3"/>
  <c r="B25" i="3"/>
  <c r="I24" i="3"/>
  <c r="I26" i="3" s="1"/>
  <c r="I23" i="3"/>
  <c r="H23" i="3"/>
  <c r="H24" i="3" s="1"/>
  <c r="H26" i="3" s="1"/>
  <c r="G23" i="3"/>
  <c r="G24" i="3" s="1"/>
  <c r="G26" i="3" s="1"/>
  <c r="F23" i="3"/>
  <c r="F24" i="3" s="1"/>
  <c r="F26" i="3" s="1"/>
  <c r="E23" i="3"/>
  <c r="E24" i="3" s="1"/>
  <c r="E26" i="3" s="1"/>
  <c r="D23" i="3"/>
  <c r="D24" i="3" s="1"/>
  <c r="D26" i="3" s="1"/>
  <c r="C23" i="3"/>
  <c r="C24" i="3" s="1"/>
  <c r="C26" i="3" s="1"/>
  <c r="B23" i="3"/>
  <c r="B24" i="3" s="1"/>
  <c r="B26" i="3" s="1"/>
  <c r="C22" i="3"/>
  <c r="I21" i="3"/>
  <c r="I22" i="3" s="1"/>
  <c r="H21" i="3"/>
  <c r="H40" i="3" s="1"/>
  <c r="G21" i="3"/>
  <c r="G40" i="3" s="1"/>
  <c r="F21" i="3"/>
  <c r="F44" i="3" s="1"/>
  <c r="E21" i="3"/>
  <c r="E50" i="3" s="1"/>
  <c r="D21" i="3"/>
  <c r="D44" i="3" s="1"/>
  <c r="C21" i="3"/>
  <c r="C44" i="3" s="1"/>
  <c r="B21" i="3"/>
  <c r="B22" i="3" s="1"/>
  <c r="A20" i="3"/>
  <c r="C18" i="3"/>
  <c r="I17" i="3"/>
  <c r="I18" i="3" s="1"/>
  <c r="H17" i="3"/>
  <c r="H18" i="3" s="1"/>
  <c r="G17" i="3"/>
  <c r="G18" i="3" s="1"/>
  <c r="F17" i="3"/>
  <c r="F18" i="3" s="1"/>
  <c r="E17" i="3"/>
  <c r="E19" i="3" s="1"/>
  <c r="D17" i="3"/>
  <c r="D19" i="3" s="1"/>
  <c r="C17" i="3"/>
  <c r="C19" i="3" s="1"/>
  <c r="B17" i="3"/>
  <c r="B18" i="3" s="1"/>
  <c r="E16" i="3"/>
  <c r="B15" i="3"/>
  <c r="I14" i="3"/>
  <c r="I15" i="3" s="1"/>
  <c r="H14" i="3"/>
  <c r="H15" i="3" s="1"/>
  <c r="G14" i="3"/>
  <c r="G15" i="3" s="1"/>
  <c r="F14" i="3"/>
  <c r="F15" i="3" s="1"/>
  <c r="E14" i="3"/>
  <c r="E15" i="3" s="1"/>
  <c r="D14" i="3"/>
  <c r="D16" i="3" s="1"/>
  <c r="C14" i="3"/>
  <c r="C16" i="3" s="1"/>
  <c r="B14" i="3"/>
  <c r="B16" i="3" s="1"/>
  <c r="C10" i="3"/>
  <c r="H9" i="3"/>
  <c r="I8" i="3"/>
  <c r="I10" i="3" s="1"/>
  <c r="H8" i="3"/>
  <c r="G8" i="3"/>
  <c r="G9" i="3" s="1"/>
  <c r="F8" i="3"/>
  <c r="F9" i="3" s="1"/>
  <c r="E8" i="3"/>
  <c r="E9" i="3" s="1"/>
  <c r="D8" i="3"/>
  <c r="D9" i="3" s="1"/>
  <c r="C8" i="3"/>
  <c r="C9" i="3" s="1"/>
  <c r="B8" i="3"/>
  <c r="B10" i="3" s="1"/>
  <c r="I3" i="3"/>
  <c r="G3" i="3"/>
  <c r="F3" i="3"/>
  <c r="G4" i="3" s="1"/>
  <c r="E3" i="3"/>
  <c r="E4" i="3" s="1"/>
  <c r="D3" i="3"/>
  <c r="D4" i="3" s="1"/>
  <c r="C3" i="3"/>
  <c r="C4" i="3" s="1"/>
  <c r="B3" i="3"/>
  <c r="B4" i="3" s="1"/>
  <c r="I210" i="1"/>
  <c r="I213" i="1" s="1"/>
  <c r="I214" i="1" s="1"/>
  <c r="H210" i="1"/>
  <c r="H213" i="1" s="1"/>
  <c r="H214" i="1" s="1"/>
  <c r="G210" i="1"/>
  <c r="G213" i="1" s="1"/>
  <c r="G214" i="1" s="1"/>
  <c r="F210" i="1"/>
  <c r="F213" i="1" s="1"/>
  <c r="F214" i="1" s="1"/>
  <c r="E210" i="1"/>
  <c r="E213" i="1" s="1"/>
  <c r="E214" i="1" s="1"/>
  <c r="D210" i="1"/>
  <c r="D213" i="1" s="1"/>
  <c r="D214" i="1" s="1"/>
  <c r="C210" i="1"/>
  <c r="C213" i="1" s="1"/>
  <c r="C214" i="1" s="1"/>
  <c r="B210" i="1"/>
  <c r="B213" i="1" s="1"/>
  <c r="B214" i="1" s="1"/>
  <c r="I195" i="1"/>
  <c r="H195" i="1"/>
  <c r="G195" i="1"/>
  <c r="F195" i="1"/>
  <c r="E195" i="1"/>
  <c r="D195" i="1"/>
  <c r="C195" i="1"/>
  <c r="B195" i="1"/>
  <c r="I180" i="1"/>
  <c r="I183" i="1" s="1"/>
  <c r="I184" i="1" s="1"/>
  <c r="H180" i="1"/>
  <c r="H183" i="1" s="1"/>
  <c r="H184" i="1" s="1"/>
  <c r="G180" i="1"/>
  <c r="G183" i="1" s="1"/>
  <c r="G184" i="1" s="1"/>
  <c r="F180" i="1"/>
  <c r="F183" i="1" s="1"/>
  <c r="F184" i="1" s="1"/>
  <c r="E180" i="1"/>
  <c r="E183" i="1" s="1"/>
  <c r="E184" i="1" s="1"/>
  <c r="D180" i="1"/>
  <c r="D183" i="1" s="1"/>
  <c r="D184" i="1" s="1"/>
  <c r="C180" i="1"/>
  <c r="C183" i="1" s="1"/>
  <c r="C184" i="1" s="1"/>
  <c r="B180" i="1"/>
  <c r="B183" i="1" s="1"/>
  <c r="B184" i="1" s="1"/>
  <c r="I165" i="1"/>
  <c r="I168" i="1" s="1"/>
  <c r="I169" i="1" s="1"/>
  <c r="H165" i="1"/>
  <c r="H168" i="1" s="1"/>
  <c r="G165" i="1"/>
  <c r="G168" i="1" s="1"/>
  <c r="G169" i="1" s="1"/>
  <c r="F165" i="1"/>
  <c r="F168" i="1" s="1"/>
  <c r="E165" i="1"/>
  <c r="E168" i="1" s="1"/>
  <c r="E169" i="1" s="1"/>
  <c r="D165" i="1"/>
  <c r="D168" i="1" s="1"/>
  <c r="C165" i="1"/>
  <c r="C168" i="1" s="1"/>
  <c r="B165" i="1"/>
  <c r="B168" i="1" s="1"/>
  <c r="I147" i="1"/>
  <c r="H147" i="1"/>
  <c r="G147" i="1"/>
  <c r="F147" i="1"/>
  <c r="E147" i="1"/>
  <c r="I141" i="1"/>
  <c r="H141" i="1"/>
  <c r="G141" i="1"/>
  <c r="F141" i="1"/>
  <c r="E141" i="1"/>
  <c r="D141" i="1"/>
  <c r="C141" i="1"/>
  <c r="B141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I129" i="1"/>
  <c r="H129" i="1"/>
  <c r="G129" i="1"/>
  <c r="F129" i="1"/>
  <c r="E129" i="1"/>
  <c r="D129" i="1"/>
  <c r="C129" i="1"/>
  <c r="B129" i="1"/>
  <c r="G125" i="1"/>
  <c r="F125" i="1"/>
  <c r="E125" i="1"/>
  <c r="D125" i="1"/>
  <c r="C125" i="1"/>
  <c r="B125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I146" i="1" s="1"/>
  <c r="I153" i="1" s="1"/>
  <c r="B154" i="1" s="1"/>
  <c r="H113" i="1"/>
  <c r="H146" i="1" s="1"/>
  <c r="H153" i="1" s="1"/>
  <c r="H154" i="1" s="1"/>
  <c r="G113" i="1"/>
  <c r="G146" i="1" s="1"/>
  <c r="G153" i="1" s="1"/>
  <c r="G154" i="1" s="1"/>
  <c r="F113" i="1"/>
  <c r="F146" i="1" s="1"/>
  <c r="F153" i="1" s="1"/>
  <c r="F154" i="1" s="1"/>
  <c r="E113" i="1"/>
  <c r="E146" i="1" s="1"/>
  <c r="E153" i="1" s="1"/>
  <c r="E154" i="1" s="1"/>
  <c r="D113" i="1"/>
  <c r="D146" i="1" s="1"/>
  <c r="D153" i="1" s="1"/>
  <c r="D154" i="1" s="1"/>
  <c r="C113" i="1"/>
  <c r="C146" i="1" s="1"/>
  <c r="C153" i="1" s="1"/>
  <c r="C154" i="1" s="1"/>
  <c r="B113" i="1"/>
  <c r="B146" i="1" s="1"/>
  <c r="B153" i="1" s="1"/>
  <c r="I98" i="1"/>
  <c r="H98" i="1"/>
  <c r="G98" i="1"/>
  <c r="F98" i="1"/>
  <c r="E98" i="1"/>
  <c r="D98" i="1"/>
  <c r="C98" i="1"/>
  <c r="B98" i="1"/>
  <c r="I86" i="1"/>
  <c r="H86" i="1"/>
  <c r="G86" i="1"/>
  <c r="F86" i="1"/>
  <c r="E86" i="1"/>
  <c r="D86" i="1"/>
  <c r="C86" i="1"/>
  <c r="B86" i="1"/>
  <c r="I59" i="1"/>
  <c r="I60" i="1" s="1"/>
  <c r="H59" i="1"/>
  <c r="H60" i="1" s="1"/>
  <c r="G59" i="1"/>
  <c r="G60" i="1" s="1"/>
  <c r="F59" i="1"/>
  <c r="F60" i="1" s="1"/>
  <c r="E59" i="1"/>
  <c r="E60" i="1" s="1"/>
  <c r="D59" i="1"/>
  <c r="D60" i="1" s="1"/>
  <c r="C59" i="1"/>
  <c r="C60" i="1" s="1"/>
  <c r="B59" i="1"/>
  <c r="B60" i="1" s="1"/>
  <c r="I46" i="1"/>
  <c r="H46" i="1"/>
  <c r="G46" i="1"/>
  <c r="F46" i="1"/>
  <c r="E46" i="1"/>
  <c r="D46" i="1"/>
  <c r="C46" i="1"/>
  <c r="B46" i="1"/>
  <c r="I31" i="1"/>
  <c r="I37" i="1" s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C68" i="4" l="1"/>
  <c r="C69" i="4" s="1"/>
  <c r="I9" i="3"/>
  <c r="D10" i="3"/>
  <c r="C15" i="3"/>
  <c r="F16" i="3"/>
  <c r="D18" i="3"/>
  <c r="G19" i="3"/>
  <c r="D22" i="3"/>
  <c r="C37" i="3"/>
  <c r="E44" i="3"/>
  <c r="E43" i="3"/>
  <c r="H43" i="3"/>
  <c r="I47" i="3"/>
  <c r="J47" i="3" s="1"/>
  <c r="K47" i="3" s="1"/>
  <c r="L47" i="3" s="1"/>
  <c r="M47" i="3" s="1"/>
  <c r="N47" i="3" s="1"/>
  <c r="E47" i="3"/>
  <c r="D59" i="3"/>
  <c r="D61" i="3" s="1"/>
  <c r="G63" i="3"/>
  <c r="G65" i="3" s="1"/>
  <c r="F63" i="3"/>
  <c r="F65" i="3" s="1"/>
  <c r="I68" i="3"/>
  <c r="J68" i="3" s="1"/>
  <c r="K68" i="3" s="1"/>
  <c r="L68" i="3" s="1"/>
  <c r="M68" i="3" s="1"/>
  <c r="N68" i="3" s="1"/>
  <c r="I67" i="3"/>
  <c r="D74" i="3"/>
  <c r="D75" i="3"/>
  <c r="M183" i="3"/>
  <c r="N184" i="3"/>
  <c r="N183" i="3" s="1"/>
  <c r="B36" i="3"/>
  <c r="B37" i="3"/>
  <c r="I53" i="3"/>
  <c r="H53" i="3"/>
  <c r="H81" i="3"/>
  <c r="H3" i="3"/>
  <c r="B9" i="3"/>
  <c r="E10" i="3"/>
  <c r="D15" i="3"/>
  <c r="G16" i="3"/>
  <c r="E18" i="3"/>
  <c r="H19" i="3"/>
  <c r="E22" i="3"/>
  <c r="D37" i="3"/>
  <c r="G37" i="3"/>
  <c r="F43" i="3"/>
  <c r="B47" i="3"/>
  <c r="G50" i="3"/>
  <c r="G49" i="3"/>
  <c r="H72" i="3"/>
  <c r="H70" i="3"/>
  <c r="H71" i="3"/>
  <c r="H66" i="3"/>
  <c r="I94" i="3"/>
  <c r="I96" i="3" s="1"/>
  <c r="J93" i="3"/>
  <c r="F297" i="3"/>
  <c r="F299" i="3" s="1"/>
  <c r="E297" i="3"/>
  <c r="E299" i="3" s="1"/>
  <c r="F10" i="3"/>
  <c r="I19" i="3"/>
  <c r="F22" i="3"/>
  <c r="E36" i="3"/>
  <c r="E37" i="3"/>
  <c r="C36" i="3"/>
  <c r="C57" i="3"/>
  <c r="B68" i="3"/>
  <c r="C67" i="3"/>
  <c r="B67" i="3"/>
  <c r="G111" i="3"/>
  <c r="F111" i="3"/>
  <c r="F112" i="3"/>
  <c r="F19" i="3"/>
  <c r="K116" i="3"/>
  <c r="G10" i="3"/>
  <c r="I16" i="3"/>
  <c r="B19" i="3"/>
  <c r="G22" i="3"/>
  <c r="D36" i="3"/>
  <c r="I40" i="3"/>
  <c r="I41" i="3"/>
  <c r="J41" i="3" s="1"/>
  <c r="I39" i="3"/>
  <c r="B40" i="3"/>
  <c r="H44" i="3"/>
  <c r="I49" i="3"/>
  <c r="D67" i="3"/>
  <c r="B75" i="3"/>
  <c r="C88" i="3"/>
  <c r="D94" i="3"/>
  <c r="D96" i="3" s="1"/>
  <c r="C94" i="3"/>
  <c r="C96" i="3" s="1"/>
  <c r="M96" i="3"/>
  <c r="N96" i="3" s="1"/>
  <c r="L94" i="3"/>
  <c r="F99" i="3"/>
  <c r="F4" i="3"/>
  <c r="H22" i="3"/>
  <c r="I44" i="3"/>
  <c r="B50" i="3"/>
  <c r="F50" i="3"/>
  <c r="G55" i="3"/>
  <c r="G57" i="3" s="1"/>
  <c r="F55" i="3"/>
  <c r="F57" i="3" s="1"/>
  <c r="E67" i="3"/>
  <c r="B81" i="3"/>
  <c r="B80" i="3"/>
  <c r="B72" i="3"/>
  <c r="B102" i="3"/>
  <c r="B109" i="3"/>
  <c r="B84" i="3"/>
  <c r="B99" i="3"/>
  <c r="I101" i="3"/>
  <c r="I102" i="3"/>
  <c r="I97" i="3"/>
  <c r="I103" i="3"/>
  <c r="C133" i="3"/>
  <c r="C128" i="3"/>
  <c r="C134" i="3"/>
  <c r="D132" i="3"/>
  <c r="C132" i="3"/>
  <c r="H37" i="3"/>
  <c r="H36" i="3"/>
  <c r="C39" i="3"/>
  <c r="F47" i="3"/>
  <c r="F46" i="3"/>
  <c r="C50" i="3"/>
  <c r="B49" i="3"/>
  <c r="H50" i="3"/>
  <c r="I78" i="3"/>
  <c r="J78" i="3" s="1"/>
  <c r="K78" i="3" s="1"/>
  <c r="L78" i="3" s="1"/>
  <c r="M78" i="3" s="1"/>
  <c r="N78" i="3" s="1"/>
  <c r="I77" i="3"/>
  <c r="C84" i="3"/>
  <c r="E90" i="3"/>
  <c r="E92" i="3" s="1"/>
  <c r="H115" i="3"/>
  <c r="G115" i="3"/>
  <c r="G143" i="3"/>
  <c r="G137" i="3"/>
  <c r="G133" i="3"/>
  <c r="G130" i="3"/>
  <c r="D164" i="3"/>
  <c r="D159" i="3"/>
  <c r="D165" i="3"/>
  <c r="E163" i="3"/>
  <c r="D163" i="3"/>
  <c r="I35" i="3"/>
  <c r="D41" i="3"/>
  <c r="D40" i="3"/>
  <c r="D39" i="3"/>
  <c r="G46" i="3"/>
  <c r="C49" i="3"/>
  <c r="G71" i="3"/>
  <c r="G53" i="3"/>
  <c r="G78" i="3"/>
  <c r="C59" i="3"/>
  <c r="C61" i="3" s="1"/>
  <c r="B59" i="3"/>
  <c r="B61" i="3" s="1"/>
  <c r="D65" i="3"/>
  <c r="C65" i="3"/>
  <c r="B78" i="3"/>
  <c r="L86" i="3"/>
  <c r="M87" i="3"/>
  <c r="L111" i="3"/>
  <c r="M112" i="3"/>
  <c r="C152" i="3"/>
  <c r="C154" i="3" s="1"/>
  <c r="H39" i="3"/>
  <c r="C40" i="3"/>
  <c r="F41" i="3"/>
  <c r="G44" i="3"/>
  <c r="H47" i="3"/>
  <c r="I50" i="3"/>
  <c r="J50" i="3" s="1"/>
  <c r="F53" i="3"/>
  <c r="C71" i="3"/>
  <c r="C72" i="3"/>
  <c r="E74" i="3"/>
  <c r="F75" i="3"/>
  <c r="E77" i="3"/>
  <c r="E78" i="3"/>
  <c r="F80" i="3"/>
  <c r="F81" i="3"/>
  <c r="F86" i="3"/>
  <c r="F88" i="3" s="1"/>
  <c r="G86" i="3"/>
  <c r="G88" i="3" s="1"/>
  <c r="I92" i="3"/>
  <c r="N95" i="3"/>
  <c r="N94" i="3" s="1"/>
  <c r="M94" i="3"/>
  <c r="H106" i="3"/>
  <c r="H97" i="3"/>
  <c r="G108" i="3"/>
  <c r="I109" i="3"/>
  <c r="I111" i="3"/>
  <c r="D121" i="3"/>
  <c r="D123" i="3" s="1"/>
  <c r="C121" i="3"/>
  <c r="C123" i="3" s="1"/>
  <c r="E128" i="3"/>
  <c r="F129" i="3" s="1"/>
  <c r="E136" i="3"/>
  <c r="E137" i="3"/>
  <c r="I139" i="3"/>
  <c r="H143" i="3"/>
  <c r="I142" i="3"/>
  <c r="E167" i="3"/>
  <c r="E159" i="3"/>
  <c r="E168" i="3"/>
  <c r="G202" i="3"/>
  <c r="G177" i="3"/>
  <c r="G199" i="3"/>
  <c r="I179" i="3"/>
  <c r="I181" i="3" s="1"/>
  <c r="J178" i="3"/>
  <c r="M181" i="3"/>
  <c r="N181" i="3" s="1"/>
  <c r="L179" i="3"/>
  <c r="L187" i="3"/>
  <c r="M188" i="3"/>
  <c r="K214" i="3"/>
  <c r="L215" i="3"/>
  <c r="B226" i="3"/>
  <c r="B227" i="3"/>
  <c r="B225" i="3"/>
  <c r="F68" i="3"/>
  <c r="D71" i="3"/>
  <c r="I72" i="3"/>
  <c r="J72" i="3" s="1"/>
  <c r="G84" i="3"/>
  <c r="G112" i="3"/>
  <c r="G106" i="3"/>
  <c r="G98" i="3"/>
  <c r="C102" i="3"/>
  <c r="C97" i="3"/>
  <c r="C103" i="3"/>
  <c r="N103" i="3"/>
  <c r="I106" i="3"/>
  <c r="L117" i="3"/>
  <c r="M118" i="3"/>
  <c r="F130" i="3"/>
  <c r="I143" i="3"/>
  <c r="B158" i="3"/>
  <c r="B174" i="3"/>
  <c r="C173" i="3"/>
  <c r="G195" i="3"/>
  <c r="G190" i="3"/>
  <c r="G196" i="3"/>
  <c r="G194" i="3"/>
  <c r="E202" i="3"/>
  <c r="E201" i="3"/>
  <c r="G205" i="3"/>
  <c r="G204" i="3"/>
  <c r="E223" i="3"/>
  <c r="M227" i="3"/>
  <c r="H263" i="3"/>
  <c r="H264" i="3"/>
  <c r="G68" i="3"/>
  <c r="E71" i="3"/>
  <c r="D70" i="3"/>
  <c r="G75" i="3"/>
  <c r="G77" i="3"/>
  <c r="H80" i="3"/>
  <c r="H84" i="3"/>
  <c r="K85" i="3"/>
  <c r="F96" i="3"/>
  <c r="C101" i="3"/>
  <c r="G102" i="3"/>
  <c r="B106" i="3"/>
  <c r="I112" i="3"/>
  <c r="I125" i="3"/>
  <c r="I127" i="3" s="1"/>
  <c r="J124" i="3"/>
  <c r="K124" i="3" s="1"/>
  <c r="L124" i="3" s="1"/>
  <c r="G129" i="3"/>
  <c r="F143" i="3"/>
  <c r="F146" i="3"/>
  <c r="F174" i="3"/>
  <c r="I146" i="3"/>
  <c r="B173" i="3"/>
  <c r="G235" i="3"/>
  <c r="G236" i="3"/>
  <c r="B316" i="3"/>
  <c r="B308" i="3"/>
  <c r="B317" i="3"/>
  <c r="F40" i="3"/>
  <c r="B44" i="3"/>
  <c r="C47" i="3"/>
  <c r="D50" i="3"/>
  <c r="H75" i="3"/>
  <c r="H78" i="3"/>
  <c r="I81" i="3"/>
  <c r="J81" i="3" s="1"/>
  <c r="D90" i="3"/>
  <c r="D92" i="3" s="1"/>
  <c r="C90" i="3"/>
  <c r="C92" i="3" s="1"/>
  <c r="G96" i="3"/>
  <c r="G99" i="3"/>
  <c r="D101" i="3"/>
  <c r="B112" i="3"/>
  <c r="L121" i="3"/>
  <c r="L120" i="3" s="1"/>
  <c r="M122" i="3"/>
  <c r="M126" i="3"/>
  <c r="L125" i="3"/>
  <c r="I130" i="3"/>
  <c r="H137" i="3"/>
  <c r="H128" i="3"/>
  <c r="I136" i="3"/>
  <c r="F140" i="3"/>
  <c r="G156" i="3"/>
  <c r="G158" i="3" s="1"/>
  <c r="H168" i="3"/>
  <c r="I167" i="3"/>
  <c r="F170" i="3"/>
  <c r="F171" i="3"/>
  <c r="B205" i="3"/>
  <c r="B195" i="3"/>
  <c r="C177" i="3"/>
  <c r="D199" i="3"/>
  <c r="D190" i="3"/>
  <c r="D198" i="3"/>
  <c r="E210" i="3"/>
  <c r="E212" i="3" s="1"/>
  <c r="D210" i="3"/>
  <c r="D212" i="3" s="1"/>
  <c r="I214" i="3"/>
  <c r="I216" i="3" s="1"/>
  <c r="J213" i="3"/>
  <c r="K213" i="3" s="1"/>
  <c r="I223" i="3"/>
  <c r="G260" i="3"/>
  <c r="G252" i="3"/>
  <c r="G261" i="3"/>
  <c r="F103" i="3"/>
  <c r="F117" i="3"/>
  <c r="F119" i="3" s="1"/>
  <c r="E117" i="3"/>
  <c r="E119" i="3" s="1"/>
  <c r="H134" i="3"/>
  <c r="H132" i="3"/>
  <c r="H133" i="3"/>
  <c r="N134" i="3"/>
  <c r="G140" i="3"/>
  <c r="L142" i="3"/>
  <c r="M143" i="3"/>
  <c r="H160" i="3"/>
  <c r="H161" i="3"/>
  <c r="I165" i="3"/>
  <c r="J165" i="3" s="1"/>
  <c r="I163" i="3"/>
  <c r="I164" i="3"/>
  <c r="I159" i="3"/>
  <c r="I168" i="3"/>
  <c r="L204" i="3"/>
  <c r="M205" i="3"/>
  <c r="E97" i="3"/>
  <c r="E105" i="3"/>
  <c r="E106" i="3"/>
  <c r="E142" i="3"/>
  <c r="E134" i="3"/>
  <c r="E143" i="3"/>
  <c r="L174" i="3"/>
  <c r="K173" i="3"/>
  <c r="J173" i="3"/>
  <c r="E192" i="3"/>
  <c r="E191" i="3"/>
  <c r="G227" i="3"/>
  <c r="G225" i="3"/>
  <c r="G226" i="3"/>
  <c r="D53" i="3"/>
  <c r="I70" i="3"/>
  <c r="B88" i="3"/>
  <c r="L90" i="3"/>
  <c r="L89" i="3" s="1"/>
  <c r="M91" i="3"/>
  <c r="H103" i="3"/>
  <c r="H101" i="3"/>
  <c r="H102" i="3"/>
  <c r="G105" i="3"/>
  <c r="F105" i="3"/>
  <c r="E111" i="3"/>
  <c r="E103" i="3"/>
  <c r="E112" i="3"/>
  <c r="I115" i="3"/>
  <c r="F127" i="3"/>
  <c r="F142" i="3"/>
  <c r="I171" i="3"/>
  <c r="J171" i="3" s="1"/>
  <c r="K171" i="3" s="1"/>
  <c r="L171" i="3" s="1"/>
  <c r="M171" i="3" s="1"/>
  <c r="N171" i="3" s="1"/>
  <c r="G173" i="3"/>
  <c r="G174" i="3"/>
  <c r="D196" i="3"/>
  <c r="D194" i="3"/>
  <c r="D195" i="3"/>
  <c r="H194" i="3"/>
  <c r="D204" i="3"/>
  <c r="D205" i="3"/>
  <c r="H204" i="3"/>
  <c r="G139" i="3"/>
  <c r="G161" i="3"/>
  <c r="G181" i="3"/>
  <c r="B191" i="3"/>
  <c r="B192" i="3"/>
  <c r="F194" i="3"/>
  <c r="E194" i="3"/>
  <c r="H202" i="3"/>
  <c r="F204" i="3"/>
  <c r="E204" i="3"/>
  <c r="E208" i="3"/>
  <c r="E236" i="3"/>
  <c r="C214" i="3"/>
  <c r="C216" i="3" s="1"/>
  <c r="B214" i="3"/>
  <c r="B216" i="3" s="1"/>
  <c r="F222" i="3"/>
  <c r="I225" i="3"/>
  <c r="H225" i="3"/>
  <c r="E230" i="3"/>
  <c r="E275" i="3"/>
  <c r="E274" i="3"/>
  <c r="I287" i="3"/>
  <c r="I288" i="3"/>
  <c r="J288" i="3" s="1"/>
  <c r="E70" i="3"/>
  <c r="I74" i="3"/>
  <c r="B77" i="3"/>
  <c r="C80" i="3"/>
  <c r="B105" i="3"/>
  <c r="H108" i="3"/>
  <c r="C109" i="3"/>
  <c r="B111" i="3"/>
  <c r="E132" i="3"/>
  <c r="B136" i="3"/>
  <c r="H139" i="3"/>
  <c r="C140" i="3"/>
  <c r="B142" i="3"/>
  <c r="C146" i="3"/>
  <c r="I148" i="3"/>
  <c r="I150" i="3" s="1"/>
  <c r="I156" i="3"/>
  <c r="I158" i="3" s="1"/>
  <c r="B159" i="3"/>
  <c r="F163" i="3"/>
  <c r="B167" i="3"/>
  <c r="D173" i="3"/>
  <c r="I205" i="3"/>
  <c r="I195" i="3"/>
  <c r="D177" i="3"/>
  <c r="C191" i="3"/>
  <c r="F191" i="3"/>
  <c r="F198" i="3"/>
  <c r="E198" i="3"/>
  <c r="H199" i="3"/>
  <c r="G201" i="3"/>
  <c r="F201" i="3"/>
  <c r="I202" i="3"/>
  <c r="G208" i="3"/>
  <c r="F208" i="3"/>
  <c r="H208" i="3"/>
  <c r="I218" i="3"/>
  <c r="I220" i="3" s="1"/>
  <c r="H218" i="3"/>
  <c r="H220" i="3" s="1"/>
  <c r="H221" i="3"/>
  <c r="B221" i="3"/>
  <c r="I270" i="3"/>
  <c r="I272" i="3" s="1"/>
  <c r="I278" i="3"/>
  <c r="E109" i="3"/>
  <c r="G168" i="3"/>
  <c r="H171" i="3"/>
  <c r="H183" i="3"/>
  <c r="H185" i="3" s="1"/>
  <c r="E187" i="3"/>
  <c r="E189" i="3" s="1"/>
  <c r="H195" i="3"/>
  <c r="H190" i="3"/>
  <c r="H205" i="3"/>
  <c r="H210" i="3"/>
  <c r="H212" i="3" s="1"/>
  <c r="C226" i="3"/>
  <c r="C221" i="3"/>
  <c r="D229" i="3"/>
  <c r="D221" i="3"/>
  <c r="D230" i="3"/>
  <c r="E229" i="3"/>
  <c r="I285" i="3"/>
  <c r="J285" i="3" s="1"/>
  <c r="K285" i="3" s="1"/>
  <c r="L285" i="3" s="1"/>
  <c r="M285" i="3" s="1"/>
  <c r="N285" i="3" s="1"/>
  <c r="F187" i="3"/>
  <c r="F189" i="3" s="1"/>
  <c r="I194" i="3"/>
  <c r="I190" i="3"/>
  <c r="I198" i="3"/>
  <c r="I199" i="3"/>
  <c r="B201" i="3"/>
  <c r="B202" i="3"/>
  <c r="I204" i="3"/>
  <c r="F214" i="3"/>
  <c r="F216" i="3" s="1"/>
  <c r="D225" i="3"/>
  <c r="E226" i="3"/>
  <c r="H227" i="3"/>
  <c r="C256" i="3"/>
  <c r="C252" i="3"/>
  <c r="C258" i="3"/>
  <c r="C267" i="3"/>
  <c r="D266" i="3"/>
  <c r="D97" i="3"/>
  <c r="D128" i="3"/>
  <c r="F136" i="3"/>
  <c r="F159" i="3"/>
  <c r="F167" i="3"/>
  <c r="G170" i="3"/>
  <c r="H173" i="3"/>
  <c r="H177" i="3"/>
  <c r="C179" i="3"/>
  <c r="C181" i="3" s="1"/>
  <c r="N180" i="3"/>
  <c r="N179" i="3" s="1"/>
  <c r="M179" i="3"/>
  <c r="E196" i="3"/>
  <c r="C198" i="3"/>
  <c r="B198" i="3"/>
  <c r="D201" i="3"/>
  <c r="C201" i="3"/>
  <c r="B218" i="3"/>
  <c r="B220" i="3" s="1"/>
  <c r="F223" i="3"/>
  <c r="C225" i="3"/>
  <c r="F226" i="3"/>
  <c r="E232" i="3"/>
  <c r="E233" i="3"/>
  <c r="K186" i="3"/>
  <c r="L186" i="3" s="1"/>
  <c r="C192" i="3"/>
  <c r="C195" i="3"/>
  <c r="B199" i="3"/>
  <c r="C202" i="3"/>
  <c r="K210" i="3"/>
  <c r="K209" i="3" s="1"/>
  <c r="L211" i="3"/>
  <c r="H216" i="3"/>
  <c r="H226" i="3"/>
  <c r="G230" i="3"/>
  <c r="G229" i="3"/>
  <c r="G221" i="3"/>
  <c r="F232" i="3"/>
  <c r="F235" i="3"/>
  <c r="F236" i="3"/>
  <c r="D245" i="3"/>
  <c r="D247" i="3" s="1"/>
  <c r="I263" i="3"/>
  <c r="J266" i="3"/>
  <c r="K267" i="3"/>
  <c r="K183" i="3"/>
  <c r="K182" i="3" s="1"/>
  <c r="L182" i="3" s="1"/>
  <c r="M182" i="3" s="1"/>
  <c r="N182" i="3" s="1"/>
  <c r="L218" i="3"/>
  <c r="L217" i="3" s="1"/>
  <c r="M217" i="3" s="1"/>
  <c r="N217" i="3" s="1"/>
  <c r="F230" i="3"/>
  <c r="B229" i="3"/>
  <c r="D232" i="3"/>
  <c r="D233" i="3"/>
  <c r="B239" i="3"/>
  <c r="F249" i="3"/>
  <c r="F251" i="3" s="1"/>
  <c r="B258" i="3"/>
  <c r="B256" i="3"/>
  <c r="B257" i="3"/>
  <c r="F260" i="3"/>
  <c r="F252" i="3"/>
  <c r="F261" i="3"/>
  <c r="I260" i="3"/>
  <c r="B264" i="3"/>
  <c r="H278" i="3"/>
  <c r="H285" i="3"/>
  <c r="H270" i="3"/>
  <c r="H272" i="3" s="1"/>
  <c r="D275" i="3"/>
  <c r="G274" i="3"/>
  <c r="I282" i="3"/>
  <c r="I281" i="3"/>
  <c r="I273" i="3"/>
  <c r="I293" i="3"/>
  <c r="I295" i="3" s="1"/>
  <c r="D256" i="3"/>
  <c r="H260" i="3"/>
  <c r="F274" i="3"/>
  <c r="B285" i="3"/>
  <c r="C284" i="3"/>
  <c r="G233" i="3"/>
  <c r="H235" i="3"/>
  <c r="F241" i="3"/>
  <c r="F243" i="3" s="1"/>
  <c r="H241" i="3"/>
  <c r="H243" i="3" s="1"/>
  <c r="E257" i="3"/>
  <c r="E252" i="3"/>
  <c r="E258" i="3"/>
  <c r="E256" i="3"/>
  <c r="H266" i="3"/>
  <c r="H267" i="3"/>
  <c r="C270" i="3"/>
  <c r="C272" i="3" s="1"/>
  <c r="H275" i="3"/>
  <c r="B284" i="3"/>
  <c r="I323" i="3"/>
  <c r="J323" i="3" s="1"/>
  <c r="I291" i="3"/>
  <c r="F320" i="3"/>
  <c r="F319" i="3"/>
  <c r="K333" i="3"/>
  <c r="H233" i="3"/>
  <c r="I236" i="3"/>
  <c r="I253" i="3"/>
  <c r="I254" i="3"/>
  <c r="J254" i="3" s="1"/>
  <c r="K254" i="3" s="1"/>
  <c r="L254" i="3" s="1"/>
  <c r="M254" i="3" s="1"/>
  <c r="N254" i="3" s="1"/>
  <c r="B254" i="3"/>
  <c r="B261" i="3"/>
  <c r="I266" i="3"/>
  <c r="I258" i="3"/>
  <c r="J258" i="3" s="1"/>
  <c r="I305" i="3"/>
  <c r="I307" i="3" s="1"/>
  <c r="C229" i="3"/>
  <c r="C230" i="3"/>
  <c r="I233" i="3"/>
  <c r="B236" i="3"/>
  <c r="H239" i="3"/>
  <c r="H261" i="3"/>
  <c r="G257" i="3"/>
  <c r="C261" i="3"/>
  <c r="G263" i="3"/>
  <c r="G264" i="3"/>
  <c r="F272" i="3"/>
  <c r="B277" i="3"/>
  <c r="B278" i="3"/>
  <c r="B273" i="3"/>
  <c r="B279" i="3"/>
  <c r="D336" i="3"/>
  <c r="D326" i="3"/>
  <c r="C338" i="3"/>
  <c r="H229" i="3"/>
  <c r="I232" i="3"/>
  <c r="C235" i="3"/>
  <c r="D239" i="3"/>
  <c r="G256" i="3"/>
  <c r="C260" i="3"/>
  <c r="D263" i="3"/>
  <c r="E266" i="3"/>
  <c r="E270" i="3"/>
  <c r="E272" i="3" s="1"/>
  <c r="I279" i="3"/>
  <c r="J279" i="3" s="1"/>
  <c r="I277" i="3"/>
  <c r="B282" i="3"/>
  <c r="C285" i="3"/>
  <c r="C288" i="3"/>
  <c r="E288" i="3"/>
  <c r="C333" i="3"/>
  <c r="C331" i="3"/>
  <c r="C332" i="3"/>
  <c r="D339" i="3"/>
  <c r="D342" i="3"/>
  <c r="I264" i="3"/>
  <c r="J264" i="3" s="1"/>
  <c r="K264" i="3" s="1"/>
  <c r="L264" i="3" s="1"/>
  <c r="M264" i="3" s="1"/>
  <c r="N264" i="3" s="1"/>
  <c r="H274" i="3"/>
  <c r="C277" i="3"/>
  <c r="E305" i="3"/>
  <c r="E307" i="3" s="1"/>
  <c r="G307" i="3"/>
  <c r="C310" i="3"/>
  <c r="F314" i="3"/>
  <c r="F312" i="3"/>
  <c r="F313" i="3"/>
  <c r="F308" i="3"/>
  <c r="C316" i="3"/>
  <c r="B328" i="3"/>
  <c r="B329" i="3"/>
  <c r="G335" i="3"/>
  <c r="G327" i="3"/>
  <c r="G336" i="3"/>
  <c r="H258" i="3"/>
  <c r="D278" i="3"/>
  <c r="C278" i="3"/>
  <c r="E308" i="3"/>
  <c r="G312" i="3"/>
  <c r="C319" i="3"/>
  <c r="C320" i="3"/>
  <c r="D329" i="3"/>
  <c r="F332" i="3"/>
  <c r="F327" i="3"/>
  <c r="F333" i="3"/>
  <c r="H335" i="3"/>
  <c r="F275" i="3"/>
  <c r="E278" i="3"/>
  <c r="E279" i="3"/>
  <c r="D277" i="3"/>
  <c r="F281" i="3"/>
  <c r="F282" i="3"/>
  <c r="G284" i="3"/>
  <c r="G285" i="3"/>
  <c r="H293" i="3"/>
  <c r="H295" i="3" s="1"/>
  <c r="G293" i="3"/>
  <c r="G295" i="3" s="1"/>
  <c r="E316" i="3"/>
  <c r="G332" i="3"/>
  <c r="H338" i="3"/>
  <c r="H339" i="3"/>
  <c r="C273" i="3"/>
  <c r="D274" i="3" s="1"/>
  <c r="F278" i="3"/>
  <c r="E277" i="3"/>
  <c r="G281" i="3"/>
  <c r="H284" i="3"/>
  <c r="H287" i="3"/>
  <c r="H288" i="3"/>
  <c r="H320" i="3"/>
  <c r="H291" i="3"/>
  <c r="H310" i="3"/>
  <c r="I313" i="3"/>
  <c r="I314" i="3"/>
  <c r="J314" i="3" s="1"/>
  <c r="D322" i="3"/>
  <c r="D323" i="3"/>
  <c r="D332" i="3"/>
  <c r="I338" i="3"/>
  <c r="D341" i="3"/>
  <c r="G342" i="3"/>
  <c r="D310" i="3"/>
  <c r="B312" i="3"/>
  <c r="E313" i="3"/>
  <c r="H314" i="3"/>
  <c r="F316" i="3"/>
  <c r="I317" i="3"/>
  <c r="G319" i="3"/>
  <c r="B320" i="3"/>
  <c r="H322" i="3"/>
  <c r="C323" i="3"/>
  <c r="H326" i="3"/>
  <c r="C327" i="3"/>
  <c r="I329" i="3"/>
  <c r="J329" i="3" s="1"/>
  <c r="K329" i="3" s="1"/>
  <c r="L329" i="3" s="1"/>
  <c r="M329" i="3" s="1"/>
  <c r="N329" i="3" s="1"/>
  <c r="G331" i="3"/>
  <c r="B332" i="3"/>
  <c r="C335" i="3"/>
  <c r="F336" i="3"/>
  <c r="D338" i="3"/>
  <c r="G339" i="3"/>
  <c r="E341" i="3"/>
  <c r="H342" i="3"/>
  <c r="G277" i="3"/>
  <c r="C312" i="3"/>
  <c r="I326" i="3"/>
  <c r="H331" i="3"/>
  <c r="D335" i="3"/>
  <c r="E338" i="3"/>
  <c r="F341" i="3"/>
  <c r="I342" i="3"/>
  <c r="J342" i="3" s="1"/>
  <c r="B342" i="3"/>
  <c r="G291" i="3"/>
  <c r="I308" i="3"/>
  <c r="E312" i="3"/>
  <c r="B331" i="3"/>
  <c r="I336" i="3"/>
  <c r="B339" i="3"/>
  <c r="C342" i="3"/>
  <c r="C297" i="3"/>
  <c r="C299" i="3" s="1"/>
  <c r="G301" i="3"/>
  <c r="G303" i="3" s="1"/>
  <c r="E326" i="3"/>
  <c r="F65" i="1"/>
  <c r="F77" i="1" s="1"/>
  <c r="F100" i="1" s="1"/>
  <c r="F20" i="1"/>
  <c r="F61" i="1"/>
  <c r="I198" i="1"/>
  <c r="I199" i="1" s="1"/>
  <c r="B169" i="1"/>
  <c r="H65" i="1"/>
  <c r="H77" i="1" s="1"/>
  <c r="H100" i="1" s="1"/>
  <c r="H102" i="1" s="1"/>
  <c r="H20" i="1"/>
  <c r="H61" i="1"/>
  <c r="C169" i="1"/>
  <c r="G65" i="1"/>
  <c r="G77" i="1" s="1"/>
  <c r="G100" i="1" s="1"/>
  <c r="G20" i="1"/>
  <c r="G61" i="1"/>
  <c r="I65" i="1"/>
  <c r="I77" i="1" s="1"/>
  <c r="I100" i="1" s="1"/>
  <c r="I20" i="1"/>
  <c r="I61" i="1"/>
  <c r="D169" i="1"/>
  <c r="B65" i="1"/>
  <c r="B77" i="1" s="1"/>
  <c r="B100" i="1" s="1"/>
  <c r="B102" i="1" s="1"/>
  <c r="B20" i="1"/>
  <c r="B61" i="1"/>
  <c r="E198" i="1"/>
  <c r="E199" i="1" s="1"/>
  <c r="C20" i="1"/>
  <c r="C65" i="1"/>
  <c r="C77" i="1" s="1"/>
  <c r="C100" i="1" s="1"/>
  <c r="C61" i="1"/>
  <c r="F169" i="1"/>
  <c r="F198" i="1"/>
  <c r="F199" i="1" s="1"/>
  <c r="D65" i="1"/>
  <c r="D77" i="1" s="1"/>
  <c r="D100" i="1" s="1"/>
  <c r="D20" i="1"/>
  <c r="D61" i="1"/>
  <c r="E65" i="1"/>
  <c r="E77" i="1" s="1"/>
  <c r="E100" i="1" s="1"/>
  <c r="E20" i="1"/>
  <c r="E61" i="1"/>
  <c r="H169" i="1"/>
  <c r="B197" i="1"/>
  <c r="B198" i="1" s="1"/>
  <c r="B199" i="1" s="1"/>
  <c r="C197" i="1"/>
  <c r="C198" i="1" s="1"/>
  <c r="C199" i="1" s="1"/>
  <c r="D197" i="1"/>
  <c r="D198" i="1" s="1"/>
  <c r="D199" i="1" s="1"/>
  <c r="I197" i="1"/>
  <c r="E197" i="1"/>
  <c r="F197" i="1"/>
  <c r="G197" i="1"/>
  <c r="G198" i="1" s="1"/>
  <c r="G199" i="1" s="1"/>
  <c r="H197" i="1"/>
  <c r="H198" i="1" s="1"/>
  <c r="H199" i="1" s="1"/>
  <c r="D67" i="4" l="1"/>
  <c r="D68" i="4" s="1"/>
  <c r="E67" i="4" s="1"/>
  <c r="E68" i="4" s="1"/>
  <c r="M120" i="3"/>
  <c r="L333" i="3"/>
  <c r="L173" i="3"/>
  <c r="M174" i="3"/>
  <c r="N122" i="3"/>
  <c r="N121" i="3" s="1"/>
  <c r="M121" i="3"/>
  <c r="C130" i="3"/>
  <c r="C129" i="3"/>
  <c r="H68" i="3"/>
  <c r="H67" i="3"/>
  <c r="H5" i="3"/>
  <c r="K314" i="3"/>
  <c r="B275" i="3"/>
  <c r="B274" i="3"/>
  <c r="F254" i="3"/>
  <c r="F253" i="3"/>
  <c r="J207" i="3"/>
  <c r="K81" i="3"/>
  <c r="J80" i="3"/>
  <c r="B310" i="3"/>
  <c r="B309" i="3"/>
  <c r="C309" i="3"/>
  <c r="H98" i="3"/>
  <c r="H99" i="3"/>
  <c r="M111" i="3"/>
  <c r="N112" i="3"/>
  <c r="N111" i="3" s="1"/>
  <c r="D161" i="3"/>
  <c r="D160" i="3"/>
  <c r="H4" i="3"/>
  <c r="I4" i="3"/>
  <c r="C222" i="3"/>
  <c r="C223" i="3"/>
  <c r="H223" i="3"/>
  <c r="H222" i="3"/>
  <c r="M142" i="3"/>
  <c r="N143" i="3"/>
  <c r="N142" i="3" s="1"/>
  <c r="M215" i="3"/>
  <c r="L214" i="3"/>
  <c r="L213" i="3" s="1"/>
  <c r="G329" i="3"/>
  <c r="G328" i="3"/>
  <c r="H328" i="3"/>
  <c r="K258" i="3"/>
  <c r="L210" i="3"/>
  <c r="M211" i="3"/>
  <c r="C253" i="3"/>
  <c r="C254" i="3"/>
  <c r="D253" i="3"/>
  <c r="N91" i="3"/>
  <c r="N90" i="3" s="1"/>
  <c r="M90" i="3"/>
  <c r="M89" i="3" s="1"/>
  <c r="N89" i="3" s="1"/>
  <c r="I160" i="3"/>
  <c r="I161" i="3"/>
  <c r="J161" i="3" s="1"/>
  <c r="K161" i="3" s="1"/>
  <c r="L161" i="3" s="1"/>
  <c r="M161" i="3" s="1"/>
  <c r="N161" i="3" s="1"/>
  <c r="H129" i="3"/>
  <c r="H130" i="3"/>
  <c r="I129" i="3"/>
  <c r="L85" i="3"/>
  <c r="K72" i="3"/>
  <c r="M187" i="3"/>
  <c r="M186" i="3" s="1"/>
  <c r="N186" i="3" s="1"/>
  <c r="N188" i="3"/>
  <c r="N187" i="3" s="1"/>
  <c r="K50" i="3"/>
  <c r="J49" i="3"/>
  <c r="J114" i="3"/>
  <c r="H16" i="3"/>
  <c r="K279" i="3"/>
  <c r="M86" i="3"/>
  <c r="N87" i="3"/>
  <c r="N86" i="3" s="1"/>
  <c r="I36" i="3"/>
  <c r="I5" i="3"/>
  <c r="I37" i="3"/>
  <c r="J37" i="3" s="1"/>
  <c r="K37" i="3" s="1"/>
  <c r="L37" i="3" s="1"/>
  <c r="M37" i="3" s="1"/>
  <c r="N37" i="3" s="1"/>
  <c r="K114" i="3"/>
  <c r="L116" i="3"/>
  <c r="C275" i="3"/>
  <c r="C274" i="3"/>
  <c r="B160" i="3"/>
  <c r="B161" i="3"/>
  <c r="N227" i="3"/>
  <c r="C99" i="3"/>
  <c r="C98" i="3"/>
  <c r="C5" i="3"/>
  <c r="E161" i="3"/>
  <c r="E160" i="3"/>
  <c r="B5" i="3"/>
  <c r="I99" i="3"/>
  <c r="I98" i="3"/>
  <c r="K207" i="3"/>
  <c r="L209" i="3"/>
  <c r="K41" i="3"/>
  <c r="G254" i="3"/>
  <c r="G253" i="3"/>
  <c r="I275" i="3"/>
  <c r="J275" i="3" s="1"/>
  <c r="K275" i="3" s="1"/>
  <c r="L275" i="3" s="1"/>
  <c r="M275" i="3" s="1"/>
  <c r="N275" i="3" s="1"/>
  <c r="I274" i="3"/>
  <c r="G222" i="3"/>
  <c r="G223" i="3"/>
  <c r="D129" i="3"/>
  <c r="D130" i="3"/>
  <c r="K165" i="3"/>
  <c r="D191" i="3"/>
  <c r="D192" i="3"/>
  <c r="H192" i="3"/>
  <c r="H191" i="3"/>
  <c r="J341" i="3"/>
  <c r="K342" i="3"/>
  <c r="L267" i="3"/>
  <c r="K266" i="3"/>
  <c r="D99" i="3"/>
  <c r="D5" i="3"/>
  <c r="D98" i="3"/>
  <c r="D222" i="3"/>
  <c r="D223" i="3"/>
  <c r="H253" i="3"/>
  <c r="K288" i="3"/>
  <c r="J287" i="3"/>
  <c r="C160" i="3"/>
  <c r="E98" i="3"/>
  <c r="E99" i="3"/>
  <c r="E5" i="3"/>
  <c r="I222" i="3"/>
  <c r="G192" i="3"/>
  <c r="G191" i="3"/>
  <c r="G5" i="3"/>
  <c r="M117" i="3"/>
  <c r="N118" i="3"/>
  <c r="N117" i="3" s="1"/>
  <c r="K178" i="3"/>
  <c r="J176" i="3"/>
  <c r="K93" i="3"/>
  <c r="L93" i="3" s="1"/>
  <c r="M93" i="3" s="1"/>
  <c r="N93" i="3" s="1"/>
  <c r="J83" i="3"/>
  <c r="H10" i="3"/>
  <c r="I310" i="3"/>
  <c r="J310" i="3" s="1"/>
  <c r="K310" i="3" s="1"/>
  <c r="L310" i="3" s="1"/>
  <c r="M310" i="3" s="1"/>
  <c r="N310" i="3" s="1"/>
  <c r="I309" i="3"/>
  <c r="G160" i="3"/>
  <c r="F161" i="3"/>
  <c r="F160" i="3"/>
  <c r="F5" i="3"/>
  <c r="E129" i="3"/>
  <c r="E130" i="3"/>
  <c r="E309" i="3"/>
  <c r="E310" i="3"/>
  <c r="D328" i="3"/>
  <c r="C328" i="3"/>
  <c r="C329" i="3"/>
  <c r="F329" i="3"/>
  <c r="F328" i="3"/>
  <c r="G309" i="3"/>
  <c r="F309" i="3"/>
  <c r="F310" i="3"/>
  <c r="K323" i="3"/>
  <c r="J322" i="3"/>
  <c r="E254" i="3"/>
  <c r="E253" i="3"/>
  <c r="I191" i="3"/>
  <c r="I192" i="3"/>
  <c r="B223" i="3"/>
  <c r="B222" i="3"/>
  <c r="M204" i="3"/>
  <c r="N205" i="3"/>
  <c r="N204" i="3" s="1"/>
  <c r="N126" i="3"/>
  <c r="N125" i="3" s="1"/>
  <c r="M125" i="3"/>
  <c r="M124" i="3" s="1"/>
  <c r="N124" i="3" s="1"/>
  <c r="E222" i="3"/>
  <c r="F98" i="3"/>
  <c r="I101" i="1"/>
  <c r="I102" i="1" s="1"/>
  <c r="I103" i="1" s="1"/>
  <c r="H103" i="1"/>
  <c r="C101" i="1"/>
  <c r="B103" i="1"/>
  <c r="C102" i="1"/>
  <c r="D69" i="4" l="1"/>
  <c r="F67" i="4"/>
  <c r="F68" i="4" s="1"/>
  <c r="E69" i="4"/>
  <c r="L279" i="3"/>
  <c r="D11" i="3"/>
  <c r="D6" i="3"/>
  <c r="D7" i="3"/>
  <c r="K231" i="3"/>
  <c r="K234" i="3"/>
  <c r="K224" i="3" s="1"/>
  <c r="K221" i="3"/>
  <c r="K208" i="3"/>
  <c r="K141" i="3"/>
  <c r="K131" i="3" s="1"/>
  <c r="K128" i="3"/>
  <c r="K115" i="3"/>
  <c r="L83" i="3"/>
  <c r="M85" i="3"/>
  <c r="L314" i="3"/>
  <c r="K322" i="3"/>
  <c r="L323" i="3"/>
  <c r="L178" i="3"/>
  <c r="K176" i="3"/>
  <c r="L207" i="3"/>
  <c r="L114" i="3"/>
  <c r="M116" i="3"/>
  <c r="L72" i="3"/>
  <c r="J141" i="3"/>
  <c r="J131" i="3" s="1"/>
  <c r="J128" i="3"/>
  <c r="J115" i="3"/>
  <c r="K83" i="3"/>
  <c r="K80" i="3"/>
  <c r="L81" i="3"/>
  <c r="H7" i="3"/>
  <c r="H11" i="3"/>
  <c r="H6" i="3"/>
  <c r="N174" i="3"/>
  <c r="N173" i="3" s="1"/>
  <c r="M173" i="3"/>
  <c r="L288" i="3"/>
  <c r="K287" i="3"/>
  <c r="M267" i="3"/>
  <c r="L266" i="3"/>
  <c r="L165" i="3"/>
  <c r="B11" i="3"/>
  <c r="B7" i="3"/>
  <c r="B6" i="3"/>
  <c r="L50" i="3"/>
  <c r="K49" i="3"/>
  <c r="G7" i="3"/>
  <c r="G6" i="3"/>
  <c r="G11" i="3"/>
  <c r="J110" i="3"/>
  <c r="J100" i="3" s="1"/>
  <c r="J97" i="3"/>
  <c r="J84" i="3"/>
  <c r="K341" i="3"/>
  <c r="L342" i="3"/>
  <c r="L41" i="3"/>
  <c r="M210" i="3"/>
  <c r="M209" i="3" s="1"/>
  <c r="N211" i="3"/>
  <c r="N210" i="3" s="1"/>
  <c r="N215" i="3"/>
  <c r="N214" i="3" s="1"/>
  <c r="M214" i="3"/>
  <c r="M213" i="3" s="1"/>
  <c r="N213" i="3" s="1"/>
  <c r="N326" i="3"/>
  <c r="K305" i="3"/>
  <c r="K307" i="3" s="1"/>
  <c r="L297" i="3"/>
  <c r="L299" i="3" s="1"/>
  <c r="M326" i="3"/>
  <c r="J305" i="3"/>
  <c r="K297" i="3"/>
  <c r="K299" i="3" s="1"/>
  <c r="L326" i="3"/>
  <c r="N301" i="3"/>
  <c r="N303" i="3" s="1"/>
  <c r="J297" i="3"/>
  <c r="N293" i="3"/>
  <c r="N295" i="3" s="1"/>
  <c r="K326" i="3"/>
  <c r="M301" i="3"/>
  <c r="M303" i="3" s="1"/>
  <c r="M293" i="3"/>
  <c r="M295" i="3" s="1"/>
  <c r="N305" i="3"/>
  <c r="N307" i="3" s="1"/>
  <c r="K301" i="3"/>
  <c r="K303" i="3" s="1"/>
  <c r="K293" i="3"/>
  <c r="K295" i="3" s="1"/>
  <c r="M305" i="3"/>
  <c r="M307" i="3" s="1"/>
  <c r="J301" i="3"/>
  <c r="N297" i="3"/>
  <c r="N299" i="3" s="1"/>
  <c r="J270" i="3"/>
  <c r="K245" i="3"/>
  <c r="K247" i="3" s="1"/>
  <c r="L293" i="3"/>
  <c r="L295" i="3" s="1"/>
  <c r="N249" i="3"/>
  <c r="N251" i="3" s="1"/>
  <c r="J245" i="3"/>
  <c r="N241" i="3"/>
  <c r="N243" i="3" s="1"/>
  <c r="L305" i="3"/>
  <c r="L307" i="3" s="1"/>
  <c r="J293" i="3"/>
  <c r="M249" i="3"/>
  <c r="M251" i="3" s="1"/>
  <c r="M241" i="3"/>
  <c r="M243" i="3" s="1"/>
  <c r="L249" i="3"/>
  <c r="L251" i="3" s="1"/>
  <c r="L241" i="3"/>
  <c r="L243" i="3" s="1"/>
  <c r="M270" i="3"/>
  <c r="M272" i="3" s="1"/>
  <c r="J249" i="3"/>
  <c r="N245" i="3"/>
  <c r="N247" i="3" s="1"/>
  <c r="J241" i="3"/>
  <c r="M297" i="3"/>
  <c r="M299" i="3" s="1"/>
  <c r="K241" i="3"/>
  <c r="K243" i="3" s="1"/>
  <c r="M245" i="3"/>
  <c r="M247" i="3" s="1"/>
  <c r="J326" i="3"/>
  <c r="J325" i="3" s="1"/>
  <c r="L245" i="3"/>
  <c r="L247" i="3" s="1"/>
  <c r="L301" i="3"/>
  <c r="L303" i="3" s="1"/>
  <c r="K249" i="3"/>
  <c r="K251" i="3" s="1"/>
  <c r="L270" i="3"/>
  <c r="L272" i="3" s="1"/>
  <c r="K270" i="3"/>
  <c r="K272" i="3" s="1"/>
  <c r="N156" i="3"/>
  <c r="N158" i="3" s="1"/>
  <c r="J152" i="3"/>
  <c r="N148" i="3"/>
  <c r="N150" i="3" s="1"/>
  <c r="N270" i="3"/>
  <c r="N272" i="3" s="1"/>
  <c r="M156" i="3"/>
  <c r="M158" i="3" s="1"/>
  <c r="M148" i="3"/>
  <c r="M150" i="3" s="1"/>
  <c r="L156" i="3"/>
  <c r="L158" i="3" s="1"/>
  <c r="L148" i="3"/>
  <c r="L150" i="3" s="1"/>
  <c r="K156" i="3"/>
  <c r="K158" i="3" s="1"/>
  <c r="K148" i="3"/>
  <c r="K150" i="3" s="1"/>
  <c r="M152" i="3"/>
  <c r="M154" i="3" s="1"/>
  <c r="L152" i="3"/>
  <c r="L154" i="3" s="1"/>
  <c r="J63" i="3"/>
  <c r="N59" i="3"/>
  <c r="N61" i="3" s="1"/>
  <c r="J55" i="3"/>
  <c r="J156" i="3"/>
  <c r="N152" i="3"/>
  <c r="N154" i="3" s="1"/>
  <c r="K59" i="3"/>
  <c r="K61" i="3" s="1"/>
  <c r="K152" i="3"/>
  <c r="K154" i="3" s="1"/>
  <c r="N63" i="3"/>
  <c r="N65" i="3" s="1"/>
  <c r="J59" i="3"/>
  <c r="N55" i="3"/>
  <c r="N57" i="3" s="1"/>
  <c r="M63" i="3"/>
  <c r="M65" i="3" s="1"/>
  <c r="M55" i="3"/>
  <c r="M57" i="3" s="1"/>
  <c r="J148" i="3"/>
  <c r="L63" i="3"/>
  <c r="L65" i="3" s="1"/>
  <c r="L55" i="3"/>
  <c r="L57" i="3" s="1"/>
  <c r="L28" i="3"/>
  <c r="L30" i="3" s="1"/>
  <c r="K55" i="3"/>
  <c r="K57" i="3" s="1"/>
  <c r="K28" i="3"/>
  <c r="K30" i="3" s="1"/>
  <c r="M59" i="3"/>
  <c r="M61" i="3" s="1"/>
  <c r="N32" i="3"/>
  <c r="N34" i="3" s="1"/>
  <c r="J28" i="3"/>
  <c r="N24" i="3"/>
  <c r="N26" i="3" s="1"/>
  <c r="L59" i="3"/>
  <c r="L61" i="3" s="1"/>
  <c r="M32" i="3"/>
  <c r="M34" i="3" s="1"/>
  <c r="M24" i="3"/>
  <c r="M26" i="3" s="1"/>
  <c r="M28" i="3"/>
  <c r="M30" i="3" s="1"/>
  <c r="L32" i="3"/>
  <c r="L34" i="3" s="1"/>
  <c r="L24" i="3"/>
  <c r="L26" i="3" s="1"/>
  <c r="K63" i="3"/>
  <c r="K65" i="3" s="1"/>
  <c r="K32" i="3"/>
  <c r="K34" i="3" s="1"/>
  <c r="K24" i="3"/>
  <c r="K26" i="3" s="1"/>
  <c r="J32" i="3"/>
  <c r="N28" i="3"/>
  <c r="N30" i="3" s="1"/>
  <c r="J24" i="3"/>
  <c r="M333" i="3"/>
  <c r="I7" i="3"/>
  <c r="I11" i="3"/>
  <c r="I6" i="3"/>
  <c r="F6" i="3"/>
  <c r="F7" i="3"/>
  <c r="F11" i="3"/>
  <c r="N120" i="3"/>
  <c r="J231" i="3"/>
  <c r="J232" i="3" s="1"/>
  <c r="J234" i="3"/>
  <c r="J224" i="3" s="1"/>
  <c r="J221" i="3"/>
  <c r="J208" i="3"/>
  <c r="J203" i="3"/>
  <c r="J193" i="3" s="1"/>
  <c r="J177" i="3"/>
  <c r="J200" i="3"/>
  <c r="J201" i="3" s="1"/>
  <c r="J190" i="3"/>
  <c r="E11" i="3"/>
  <c r="E6" i="3"/>
  <c r="E7" i="3"/>
  <c r="C11" i="3"/>
  <c r="C6" i="3"/>
  <c r="C7" i="3"/>
  <c r="L258" i="3"/>
  <c r="C103" i="1"/>
  <c r="D101" i="1"/>
  <c r="D102" i="1" s="1"/>
  <c r="G67" i="4" l="1"/>
  <c r="G68" i="4" s="1"/>
  <c r="F69" i="4"/>
  <c r="M207" i="3"/>
  <c r="N209" i="3"/>
  <c r="N207" i="3" s="1"/>
  <c r="K226" i="3"/>
  <c r="K225" i="3"/>
  <c r="C13" i="3"/>
  <c r="C12" i="3"/>
  <c r="K325" i="3"/>
  <c r="J337" i="3"/>
  <c r="J338" i="3" s="1"/>
  <c r="J340" i="3"/>
  <c r="J330" i="3" s="1"/>
  <c r="J327" i="3"/>
  <c r="J104" i="3"/>
  <c r="J98" i="3"/>
  <c r="M83" i="3"/>
  <c r="N85" i="3"/>
  <c r="N83" i="3" s="1"/>
  <c r="K232" i="3"/>
  <c r="J247" i="3"/>
  <c r="J244" i="3"/>
  <c r="K244" i="3" s="1"/>
  <c r="L244" i="3" s="1"/>
  <c r="M244" i="3" s="1"/>
  <c r="N244" i="3" s="1"/>
  <c r="M288" i="3"/>
  <c r="L287" i="3"/>
  <c r="J228" i="3"/>
  <c r="J222" i="3"/>
  <c r="I12" i="3"/>
  <c r="I13" i="3"/>
  <c r="J154" i="3"/>
  <c r="J151" i="3"/>
  <c r="K151" i="3" s="1"/>
  <c r="L151" i="3" s="1"/>
  <c r="M151" i="3" s="1"/>
  <c r="N151" i="3" s="1"/>
  <c r="J101" i="3"/>
  <c r="J102" i="3"/>
  <c r="B13" i="3"/>
  <c r="B12" i="3"/>
  <c r="J135" i="3"/>
  <c r="J129" i="3"/>
  <c r="L234" i="3"/>
  <c r="L224" i="3" s="1"/>
  <c r="L221" i="3"/>
  <c r="L208" i="3"/>
  <c r="L231" i="3"/>
  <c r="L232" i="3" s="1"/>
  <c r="L110" i="3"/>
  <c r="L100" i="3" s="1"/>
  <c r="L97" i="3"/>
  <c r="L84" i="3"/>
  <c r="J194" i="3"/>
  <c r="J195" i="3"/>
  <c r="L141" i="3"/>
  <c r="L131" i="3" s="1"/>
  <c r="L128" i="3"/>
  <c r="L115" i="3"/>
  <c r="J226" i="3"/>
  <c r="J225" i="3"/>
  <c r="J30" i="3"/>
  <c r="J27" i="3"/>
  <c r="K27" i="3" s="1"/>
  <c r="L27" i="3" s="1"/>
  <c r="M27" i="3" s="1"/>
  <c r="N27" i="3" s="1"/>
  <c r="J150" i="3"/>
  <c r="J147" i="3"/>
  <c r="J307" i="3"/>
  <c r="J304" i="3"/>
  <c r="K304" i="3" s="1"/>
  <c r="L304" i="3" s="1"/>
  <c r="M304" i="3" s="1"/>
  <c r="N304" i="3" s="1"/>
  <c r="G12" i="3"/>
  <c r="G13" i="3"/>
  <c r="J132" i="3"/>
  <c r="J133" i="3"/>
  <c r="K203" i="3"/>
  <c r="K193" i="3" s="1"/>
  <c r="K200" i="3"/>
  <c r="K201" i="3" s="1"/>
  <c r="K190" i="3"/>
  <c r="K177" i="3"/>
  <c r="K110" i="3"/>
  <c r="K100" i="3" s="1"/>
  <c r="K97" i="3"/>
  <c r="K84" i="3"/>
  <c r="E12" i="3"/>
  <c r="E13" i="3"/>
  <c r="J158" i="3"/>
  <c r="J155" i="3"/>
  <c r="K155" i="3" s="1"/>
  <c r="L155" i="3" s="1"/>
  <c r="M155" i="3" s="1"/>
  <c r="N155" i="3" s="1"/>
  <c r="J272" i="3"/>
  <c r="J269" i="3"/>
  <c r="M165" i="3"/>
  <c r="H12" i="3"/>
  <c r="H13" i="3"/>
  <c r="M178" i="3"/>
  <c r="L176" i="3"/>
  <c r="K135" i="3"/>
  <c r="K129" i="3"/>
  <c r="D13" i="3"/>
  <c r="D12" i="3"/>
  <c r="J34" i="3"/>
  <c r="J31" i="3"/>
  <c r="K31" i="3" s="1"/>
  <c r="L31" i="3" s="1"/>
  <c r="M31" i="3" s="1"/>
  <c r="N31" i="3" s="1"/>
  <c r="M314" i="3"/>
  <c r="J191" i="3"/>
  <c r="J197" i="3"/>
  <c r="N333" i="3"/>
  <c r="J57" i="3"/>
  <c r="J54" i="3"/>
  <c r="J243" i="3"/>
  <c r="J240" i="3"/>
  <c r="J295" i="3"/>
  <c r="J292" i="3"/>
  <c r="M41" i="3"/>
  <c r="L322" i="3"/>
  <c r="M323" i="3"/>
  <c r="K133" i="3"/>
  <c r="K132" i="3"/>
  <c r="M279" i="3"/>
  <c r="M258" i="3"/>
  <c r="F12" i="3"/>
  <c r="F13" i="3"/>
  <c r="J26" i="3"/>
  <c r="J23" i="3"/>
  <c r="J303" i="3"/>
  <c r="J300" i="3"/>
  <c r="K300" i="3" s="1"/>
  <c r="L300" i="3" s="1"/>
  <c r="M300" i="3" s="1"/>
  <c r="N300" i="3" s="1"/>
  <c r="M342" i="3"/>
  <c r="L341" i="3"/>
  <c r="M266" i="3"/>
  <c r="N267" i="3"/>
  <c r="N266" i="3" s="1"/>
  <c r="L80" i="3"/>
  <c r="M81" i="3"/>
  <c r="M72" i="3"/>
  <c r="J61" i="3"/>
  <c r="J58" i="3"/>
  <c r="K58" i="3" s="1"/>
  <c r="L58" i="3" s="1"/>
  <c r="M58" i="3" s="1"/>
  <c r="N58" i="3" s="1"/>
  <c r="J62" i="3"/>
  <c r="K62" i="3" s="1"/>
  <c r="L62" i="3" s="1"/>
  <c r="M62" i="3" s="1"/>
  <c r="N62" i="3" s="1"/>
  <c r="J65" i="3"/>
  <c r="J251" i="3"/>
  <c r="J248" i="3"/>
  <c r="K248" i="3" s="1"/>
  <c r="L248" i="3" s="1"/>
  <c r="M248" i="3" s="1"/>
  <c r="N248" i="3" s="1"/>
  <c r="J299" i="3"/>
  <c r="J296" i="3"/>
  <c r="K296" i="3" s="1"/>
  <c r="L296" i="3" s="1"/>
  <c r="M296" i="3" s="1"/>
  <c r="N296" i="3" s="1"/>
  <c r="L49" i="3"/>
  <c r="M50" i="3"/>
  <c r="M114" i="3"/>
  <c r="N116" i="3"/>
  <c r="N114" i="3" s="1"/>
  <c r="K228" i="3"/>
  <c r="K222" i="3"/>
  <c r="D103" i="1"/>
  <c r="E101" i="1"/>
  <c r="E102" i="1" s="1"/>
  <c r="H67" i="4" l="1"/>
  <c r="H68" i="4" s="1"/>
  <c r="G69" i="4"/>
  <c r="K194" i="3"/>
  <c r="K195" i="3"/>
  <c r="M128" i="3"/>
  <c r="M115" i="3"/>
  <c r="M141" i="3"/>
  <c r="M131" i="3" s="1"/>
  <c r="K340" i="3"/>
  <c r="K330" i="3" s="1"/>
  <c r="K327" i="3"/>
  <c r="L325" i="3"/>
  <c r="K337" i="3"/>
  <c r="K338" i="3" s="1"/>
  <c r="L226" i="3"/>
  <c r="L225" i="3"/>
  <c r="M49" i="3"/>
  <c r="N50" i="3"/>
  <c r="N49" i="3" s="1"/>
  <c r="N41" i="3"/>
  <c r="N165" i="3"/>
  <c r="J137" i="3"/>
  <c r="J136" i="3"/>
  <c r="N84" i="3"/>
  <c r="N110" i="3"/>
  <c r="N100" i="3" s="1"/>
  <c r="N97" i="3"/>
  <c r="N72" i="3"/>
  <c r="K292" i="3"/>
  <c r="J290" i="3"/>
  <c r="J198" i="3"/>
  <c r="J199" i="3"/>
  <c r="J286" i="3"/>
  <c r="J276" i="3" s="1"/>
  <c r="J273" i="3"/>
  <c r="J283" i="3"/>
  <c r="J284" i="3" s="1"/>
  <c r="K269" i="3"/>
  <c r="K102" i="3"/>
  <c r="K101" i="3"/>
  <c r="L102" i="3"/>
  <c r="L101" i="3"/>
  <c r="J229" i="3"/>
  <c r="J230" i="3"/>
  <c r="N115" i="3"/>
  <c r="N141" i="3"/>
  <c r="N131" i="3" s="1"/>
  <c r="N128" i="3"/>
  <c r="M322" i="3"/>
  <c r="N323" i="3"/>
  <c r="N322" i="3" s="1"/>
  <c r="N258" i="3"/>
  <c r="N279" i="3"/>
  <c r="K137" i="3"/>
  <c r="K136" i="3"/>
  <c r="J106" i="3"/>
  <c r="J105" i="3"/>
  <c r="N342" i="3"/>
  <c r="N341" i="3" s="1"/>
  <c r="M341" i="3"/>
  <c r="L104" i="3"/>
  <c r="L98" i="3"/>
  <c r="N81" i="3"/>
  <c r="N80" i="3" s="1"/>
  <c r="M80" i="3"/>
  <c r="K23" i="3"/>
  <c r="J21" i="3"/>
  <c r="K240" i="3"/>
  <c r="J238" i="3"/>
  <c r="L200" i="3"/>
  <c r="L201" i="3" s="1"/>
  <c r="L190" i="3"/>
  <c r="L203" i="3"/>
  <c r="L193" i="3" s="1"/>
  <c r="L177" i="3"/>
  <c r="K191" i="3"/>
  <c r="K197" i="3"/>
  <c r="L135" i="3"/>
  <c r="L129" i="3"/>
  <c r="M287" i="3"/>
  <c r="N288" i="3"/>
  <c r="N287" i="3" s="1"/>
  <c r="J328" i="3"/>
  <c r="J334" i="3"/>
  <c r="N231" i="3"/>
  <c r="N208" i="3"/>
  <c r="N221" i="3"/>
  <c r="N234" i="3"/>
  <c r="N224" i="3" s="1"/>
  <c r="K54" i="3"/>
  <c r="J52" i="3"/>
  <c r="K104" i="3"/>
  <c r="K98" i="3"/>
  <c r="M97" i="3"/>
  <c r="M84" i="3"/>
  <c r="M110" i="3"/>
  <c r="M100" i="3" s="1"/>
  <c r="K229" i="3"/>
  <c r="K230" i="3"/>
  <c r="N314" i="3"/>
  <c r="N178" i="3"/>
  <c r="N176" i="3" s="1"/>
  <c r="M176" i="3"/>
  <c r="K147" i="3"/>
  <c r="J145" i="3"/>
  <c r="L133" i="3"/>
  <c r="L132" i="3"/>
  <c r="L228" i="3"/>
  <c r="L222" i="3"/>
  <c r="J331" i="3"/>
  <c r="J332" i="3"/>
  <c r="M234" i="3"/>
  <c r="M224" i="3" s="1"/>
  <c r="M208" i="3"/>
  <c r="M231" i="3"/>
  <c r="M232" i="3" s="1"/>
  <c r="M221" i="3"/>
  <c r="E103" i="1"/>
  <c r="F101" i="1"/>
  <c r="F102" i="1" s="1"/>
  <c r="I67" i="4" l="1"/>
  <c r="I68" i="4" s="1"/>
  <c r="I69" i="4" s="1"/>
  <c r="H69" i="4"/>
  <c r="L194" i="3"/>
  <c r="L195" i="3"/>
  <c r="J76" i="3"/>
  <c r="J77" i="3" s="1"/>
  <c r="J53" i="3"/>
  <c r="J79" i="3"/>
  <c r="J69" i="3" s="1"/>
  <c r="J66" i="3"/>
  <c r="L191" i="3"/>
  <c r="L197" i="3"/>
  <c r="K328" i="3"/>
  <c r="K334" i="3"/>
  <c r="L54" i="3"/>
  <c r="K52" i="3"/>
  <c r="L105" i="3"/>
  <c r="L106" i="3"/>
  <c r="J274" i="3"/>
  <c r="J280" i="3"/>
  <c r="N98" i="3"/>
  <c r="N104" i="3"/>
  <c r="K331" i="3"/>
  <c r="K332" i="3"/>
  <c r="K283" i="3"/>
  <c r="K284" i="3" s="1"/>
  <c r="K273" i="3"/>
  <c r="L269" i="3"/>
  <c r="K286" i="3"/>
  <c r="K276" i="3" s="1"/>
  <c r="J169" i="3"/>
  <c r="J170" i="3" s="1"/>
  <c r="J159" i="3"/>
  <c r="J146" i="3"/>
  <c r="J172" i="3"/>
  <c r="J162" i="3" s="1"/>
  <c r="M102" i="3"/>
  <c r="M101" i="3"/>
  <c r="N225" i="3"/>
  <c r="N226" i="3"/>
  <c r="J265" i="3"/>
  <c r="J255" i="3" s="1"/>
  <c r="J252" i="3"/>
  <c r="J239" i="3"/>
  <c r="J262" i="3"/>
  <c r="J263" i="3" s="1"/>
  <c r="J277" i="3"/>
  <c r="J278" i="3"/>
  <c r="N102" i="3"/>
  <c r="N101" i="3"/>
  <c r="M133" i="3"/>
  <c r="M132" i="3"/>
  <c r="L337" i="3"/>
  <c r="L338" i="3" s="1"/>
  <c r="L340" i="3"/>
  <c r="L330" i="3" s="1"/>
  <c r="L327" i="3"/>
  <c r="M325" i="3"/>
  <c r="M226" i="3"/>
  <c r="M225" i="3"/>
  <c r="K145" i="3"/>
  <c r="L147" i="3"/>
  <c r="N222" i="3"/>
  <c r="N228" i="3"/>
  <c r="L136" i="3"/>
  <c r="L137" i="3"/>
  <c r="L240" i="3"/>
  <c r="K238" i="3"/>
  <c r="M203" i="3"/>
  <c r="M193" i="3" s="1"/>
  <c r="M200" i="3"/>
  <c r="M201" i="3" s="1"/>
  <c r="M190" i="3"/>
  <c r="M177" i="3"/>
  <c r="M98" i="3"/>
  <c r="M104" i="3"/>
  <c r="K198" i="3"/>
  <c r="K199" i="3"/>
  <c r="J45" i="3"/>
  <c r="J22" i="3"/>
  <c r="J48" i="3"/>
  <c r="J3" i="3"/>
  <c r="J4" i="3" s="1"/>
  <c r="J35" i="3"/>
  <c r="M129" i="3"/>
  <c r="M135" i="3"/>
  <c r="N132" i="3"/>
  <c r="N133" i="3"/>
  <c r="N203" i="3"/>
  <c r="N193" i="3" s="1"/>
  <c r="N200" i="3"/>
  <c r="N177" i="3"/>
  <c r="N190" i="3"/>
  <c r="N232" i="3"/>
  <c r="L23" i="3"/>
  <c r="K21" i="3"/>
  <c r="J318" i="3"/>
  <c r="J319" i="3" s="1"/>
  <c r="J291" i="3"/>
  <c r="J321" i="3"/>
  <c r="J311" i="3" s="1"/>
  <c r="J308" i="3"/>
  <c r="L229" i="3"/>
  <c r="L230" i="3"/>
  <c r="M228" i="3"/>
  <c r="M222" i="3"/>
  <c r="K106" i="3"/>
  <c r="K105" i="3"/>
  <c r="J336" i="3"/>
  <c r="J335" i="3"/>
  <c r="N129" i="3"/>
  <c r="N135" i="3"/>
  <c r="L292" i="3"/>
  <c r="K290" i="3"/>
  <c r="G101" i="1"/>
  <c r="G102" i="1" s="1"/>
  <c r="G103" i="1" s="1"/>
  <c r="F103" i="1"/>
  <c r="N194" i="3" l="1"/>
  <c r="N195" i="3"/>
  <c r="L331" i="3"/>
  <c r="L332" i="3"/>
  <c r="J46" i="3"/>
  <c r="J14" i="3"/>
  <c r="M194" i="3"/>
  <c r="M195" i="3"/>
  <c r="J253" i="3"/>
  <c r="J259" i="3"/>
  <c r="J160" i="3"/>
  <c r="J166" i="3"/>
  <c r="K76" i="3"/>
  <c r="K77" i="3" s="1"/>
  <c r="K79" i="3"/>
  <c r="K69" i="3" s="1"/>
  <c r="K66" i="3"/>
  <c r="K53" i="3"/>
  <c r="J73" i="3"/>
  <c r="J67" i="3"/>
  <c r="K321" i="3"/>
  <c r="K311" i="3" s="1"/>
  <c r="K308" i="3"/>
  <c r="K291" i="3"/>
  <c r="K318" i="3"/>
  <c r="K319" i="3" s="1"/>
  <c r="K45" i="3"/>
  <c r="K48" i="3"/>
  <c r="K3" i="3"/>
  <c r="K4" i="3" s="1"/>
  <c r="K22" i="3"/>
  <c r="K35" i="3"/>
  <c r="L145" i="3"/>
  <c r="M147" i="3"/>
  <c r="M292" i="3"/>
  <c r="L290" i="3"/>
  <c r="M229" i="3"/>
  <c r="M230" i="3"/>
  <c r="M23" i="3"/>
  <c r="L21" i="3"/>
  <c r="M136" i="3"/>
  <c r="M137" i="3"/>
  <c r="K169" i="3"/>
  <c r="K170" i="3" s="1"/>
  <c r="K172" i="3"/>
  <c r="K162" i="3" s="1"/>
  <c r="K146" i="3"/>
  <c r="K159" i="3"/>
  <c r="J256" i="3"/>
  <c r="J257" i="3"/>
  <c r="L52" i="3"/>
  <c r="M54" i="3"/>
  <c r="J70" i="3"/>
  <c r="J71" i="3"/>
  <c r="N136" i="3"/>
  <c r="N137" i="3"/>
  <c r="M105" i="3"/>
  <c r="M106" i="3"/>
  <c r="K262" i="3"/>
  <c r="K263" i="3" s="1"/>
  <c r="K252" i="3"/>
  <c r="K265" i="3"/>
  <c r="K255" i="3" s="1"/>
  <c r="K239" i="3"/>
  <c r="K277" i="3"/>
  <c r="K278" i="3"/>
  <c r="N105" i="3"/>
  <c r="N106" i="3"/>
  <c r="K336" i="3"/>
  <c r="K335" i="3"/>
  <c r="J163" i="3"/>
  <c r="J164" i="3"/>
  <c r="N197" i="3"/>
  <c r="N191" i="3"/>
  <c r="J36" i="3"/>
  <c r="J5" i="3"/>
  <c r="L238" i="3"/>
  <c r="M240" i="3"/>
  <c r="L283" i="3"/>
  <c r="L284" i="3" s="1"/>
  <c r="L286" i="3"/>
  <c r="L276" i="3" s="1"/>
  <c r="M269" i="3"/>
  <c r="L273" i="3"/>
  <c r="N230" i="3"/>
  <c r="N229" i="3"/>
  <c r="J309" i="3"/>
  <c r="J315" i="3"/>
  <c r="M337" i="3"/>
  <c r="M338" i="3" s="1"/>
  <c r="M340" i="3"/>
  <c r="M330" i="3" s="1"/>
  <c r="N325" i="3"/>
  <c r="M327" i="3"/>
  <c r="K280" i="3"/>
  <c r="K274" i="3"/>
  <c r="J282" i="3"/>
  <c r="J281" i="3"/>
  <c r="L199" i="3"/>
  <c r="L198" i="3"/>
  <c r="J313" i="3"/>
  <c r="J312" i="3"/>
  <c r="N201" i="3"/>
  <c r="J17" i="3"/>
  <c r="J38" i="3"/>
  <c r="M191" i="3"/>
  <c r="M197" i="3"/>
  <c r="L328" i="3"/>
  <c r="L334" i="3"/>
  <c r="M331" i="3" l="1"/>
  <c r="M332" i="3"/>
  <c r="K163" i="3"/>
  <c r="K164" i="3"/>
  <c r="L308" i="3"/>
  <c r="L318" i="3"/>
  <c r="L319" i="3" s="1"/>
  <c r="L291" i="3"/>
  <c r="L321" i="3"/>
  <c r="L311" i="3" s="1"/>
  <c r="K46" i="3"/>
  <c r="K14" i="3"/>
  <c r="K73" i="3"/>
  <c r="K67" i="3"/>
  <c r="N199" i="3"/>
  <c r="N198" i="3"/>
  <c r="M199" i="3"/>
  <c r="M198" i="3"/>
  <c r="J316" i="3"/>
  <c r="J317" i="3"/>
  <c r="M238" i="3"/>
  <c r="N240" i="3"/>
  <c r="N238" i="3" s="1"/>
  <c r="K256" i="3"/>
  <c r="K257" i="3"/>
  <c r="M290" i="3"/>
  <c r="N292" i="3"/>
  <c r="N290" i="3" s="1"/>
  <c r="K71" i="3"/>
  <c r="K70" i="3"/>
  <c r="J16" i="3"/>
  <c r="J15" i="3"/>
  <c r="M145" i="3"/>
  <c r="N147" i="3"/>
  <c r="N145" i="3" s="1"/>
  <c r="J7" i="3"/>
  <c r="J11" i="3"/>
  <c r="J6" i="3"/>
  <c r="L76" i="3"/>
  <c r="L77" i="3" s="1"/>
  <c r="L79" i="3"/>
  <c r="L69" i="3" s="1"/>
  <c r="L53" i="3"/>
  <c r="L66" i="3"/>
  <c r="L169" i="3"/>
  <c r="L170" i="3" s="1"/>
  <c r="L172" i="3"/>
  <c r="L162" i="3" s="1"/>
  <c r="L159" i="3"/>
  <c r="L146" i="3"/>
  <c r="K315" i="3"/>
  <c r="K309" i="3"/>
  <c r="J168" i="3"/>
  <c r="J167" i="3"/>
  <c r="L278" i="3"/>
  <c r="L277" i="3"/>
  <c r="J39" i="3"/>
  <c r="J40" i="3"/>
  <c r="J8" i="3"/>
  <c r="K281" i="3"/>
  <c r="K282" i="3"/>
  <c r="J42" i="3"/>
  <c r="L45" i="3"/>
  <c r="L48" i="3"/>
  <c r="L35" i="3"/>
  <c r="L3" i="3"/>
  <c r="L4" i="3" s="1"/>
  <c r="L22" i="3"/>
  <c r="K5" i="3"/>
  <c r="K36" i="3"/>
  <c r="K313" i="3"/>
  <c r="K312" i="3"/>
  <c r="M52" i="3"/>
  <c r="N54" i="3"/>
  <c r="N52" i="3" s="1"/>
  <c r="J18" i="3"/>
  <c r="J19" i="3"/>
  <c r="M334" i="3"/>
  <c r="M328" i="3"/>
  <c r="L280" i="3"/>
  <c r="L274" i="3"/>
  <c r="M21" i="3"/>
  <c r="N23" i="3"/>
  <c r="N21" i="3" s="1"/>
  <c r="J261" i="3"/>
  <c r="J260" i="3"/>
  <c r="K17" i="3"/>
  <c r="K38" i="3"/>
  <c r="L262" i="3"/>
  <c r="L263" i="3" s="1"/>
  <c r="L265" i="3"/>
  <c r="L255" i="3" s="1"/>
  <c r="L239" i="3"/>
  <c r="L252" i="3"/>
  <c r="K253" i="3"/>
  <c r="K259" i="3"/>
  <c r="L336" i="3"/>
  <c r="L335" i="3"/>
  <c r="N337" i="3"/>
  <c r="N338" i="3" s="1"/>
  <c r="N340" i="3"/>
  <c r="N330" i="3" s="1"/>
  <c r="N327" i="3"/>
  <c r="M283" i="3"/>
  <c r="M284" i="3" s="1"/>
  <c r="M286" i="3"/>
  <c r="M276" i="3" s="1"/>
  <c r="N269" i="3"/>
  <c r="M273" i="3"/>
  <c r="K166" i="3"/>
  <c r="K160" i="3"/>
  <c r="J74" i="3"/>
  <c r="J75" i="3"/>
  <c r="M79" i="3" l="1"/>
  <c r="M69" i="3" s="1"/>
  <c r="M66" i="3"/>
  <c r="M76" i="3"/>
  <c r="M77" i="3" s="1"/>
  <c r="M53" i="3"/>
  <c r="L36" i="3"/>
  <c r="L5" i="3"/>
  <c r="N332" i="3"/>
  <c r="N331" i="3"/>
  <c r="L256" i="3"/>
  <c r="L257" i="3"/>
  <c r="L17" i="3"/>
  <c r="L38" i="3"/>
  <c r="L42" i="3" s="1"/>
  <c r="L164" i="3"/>
  <c r="L163" i="3"/>
  <c r="M318" i="3"/>
  <c r="M319" i="3" s="1"/>
  <c r="M291" i="3"/>
  <c r="M321" i="3"/>
  <c r="M311" i="3" s="1"/>
  <c r="M308" i="3"/>
  <c r="L282" i="3"/>
  <c r="L281" i="3"/>
  <c r="L46" i="3"/>
  <c r="L14" i="3"/>
  <c r="N172" i="3"/>
  <c r="N162" i="3" s="1"/>
  <c r="N159" i="3"/>
  <c r="N146" i="3"/>
  <c r="N169" i="3"/>
  <c r="M45" i="3"/>
  <c r="M48" i="3"/>
  <c r="M35" i="3"/>
  <c r="M3" i="3"/>
  <c r="M4" i="3" s="1"/>
  <c r="M22" i="3"/>
  <c r="L166" i="3"/>
  <c r="L160" i="3"/>
  <c r="K168" i="3"/>
  <c r="K167" i="3"/>
  <c r="K39" i="3"/>
  <c r="K40" i="3"/>
  <c r="K8" i="3"/>
  <c r="J43" i="3"/>
  <c r="J44" i="3"/>
  <c r="L73" i="3"/>
  <c r="L67" i="3"/>
  <c r="M169" i="3"/>
  <c r="M170" i="3" s="1"/>
  <c r="M172" i="3"/>
  <c r="M162" i="3" s="1"/>
  <c r="M159" i="3"/>
  <c r="M146" i="3"/>
  <c r="L309" i="3"/>
  <c r="L315" i="3"/>
  <c r="L313" i="3"/>
  <c r="L312" i="3"/>
  <c r="M274" i="3"/>
  <c r="M280" i="3"/>
  <c r="M336" i="3"/>
  <c r="M335" i="3"/>
  <c r="K11" i="3"/>
  <c r="K6" i="3"/>
  <c r="K7" i="3"/>
  <c r="N262" i="3"/>
  <c r="N265" i="3"/>
  <c r="N255" i="3" s="1"/>
  <c r="N252" i="3"/>
  <c r="N239" i="3"/>
  <c r="N334" i="3"/>
  <c r="N328" i="3"/>
  <c r="J13" i="3"/>
  <c r="J12" i="3"/>
  <c r="K19" i="3"/>
  <c r="K18" i="3"/>
  <c r="N286" i="3"/>
  <c r="N276" i="3" s="1"/>
  <c r="N283" i="3"/>
  <c r="N284" i="3" s="1"/>
  <c r="N273" i="3"/>
  <c r="K261" i="3"/>
  <c r="K260" i="3"/>
  <c r="K42" i="3"/>
  <c r="L71" i="3"/>
  <c r="L70" i="3"/>
  <c r="M262" i="3"/>
  <c r="M263" i="3" s="1"/>
  <c r="M265" i="3"/>
  <c r="M255" i="3" s="1"/>
  <c r="M252" i="3"/>
  <c r="M239" i="3"/>
  <c r="K75" i="3"/>
  <c r="K74" i="3"/>
  <c r="N321" i="3"/>
  <c r="N311" i="3" s="1"/>
  <c r="N308" i="3"/>
  <c r="N318" i="3"/>
  <c r="N291" i="3"/>
  <c r="M278" i="3"/>
  <c r="M277" i="3"/>
  <c r="J10" i="3"/>
  <c r="J9" i="3"/>
  <c r="K316" i="3"/>
  <c r="K317" i="3"/>
  <c r="K16" i="3"/>
  <c r="K15" i="3"/>
  <c r="L259" i="3"/>
  <c r="L253" i="3"/>
  <c r="N48" i="3"/>
  <c r="N3" i="3"/>
  <c r="N22" i="3"/>
  <c r="N45" i="3"/>
  <c r="N35" i="3"/>
  <c r="N76" i="3"/>
  <c r="N77" i="3" s="1"/>
  <c r="N66" i="3"/>
  <c r="N53" i="3"/>
  <c r="N79" i="3"/>
  <c r="N69" i="3" s="1"/>
  <c r="L43" i="3" l="1"/>
  <c r="L44" i="3"/>
  <c r="N73" i="3"/>
  <c r="N67" i="3"/>
  <c r="M259" i="3"/>
  <c r="M253" i="3"/>
  <c r="N274" i="3"/>
  <c r="N280" i="3"/>
  <c r="N335" i="3"/>
  <c r="N336" i="3"/>
  <c r="K9" i="3"/>
  <c r="K10" i="3"/>
  <c r="L16" i="3"/>
  <c r="L15" i="3"/>
  <c r="L6" i="3"/>
  <c r="L7" i="3"/>
  <c r="N164" i="3"/>
  <c r="N163" i="3"/>
  <c r="L260" i="3"/>
  <c r="L261" i="3"/>
  <c r="M257" i="3"/>
  <c r="M256" i="3"/>
  <c r="M160" i="3"/>
  <c r="M166" i="3"/>
  <c r="M36" i="3"/>
  <c r="M5" i="3"/>
  <c r="N278" i="3"/>
  <c r="N277" i="3"/>
  <c r="M17" i="3"/>
  <c r="M38" i="3"/>
  <c r="M42" i="3" s="1"/>
  <c r="N46" i="3"/>
  <c r="N14" i="3"/>
  <c r="N309" i="3"/>
  <c r="N315" i="3"/>
  <c r="N257" i="3"/>
  <c r="N256" i="3"/>
  <c r="M46" i="3"/>
  <c r="M14" i="3"/>
  <c r="L19" i="3"/>
  <c r="L18" i="3"/>
  <c r="N36" i="3"/>
  <c r="N5" i="3"/>
  <c r="M164" i="3"/>
  <c r="M163" i="3"/>
  <c r="N263" i="3"/>
  <c r="N170" i="3"/>
  <c r="M309" i="3"/>
  <c r="M315" i="3"/>
  <c r="N253" i="3"/>
  <c r="N259" i="3"/>
  <c r="N312" i="3"/>
  <c r="N313" i="3"/>
  <c r="N4" i="3"/>
  <c r="K44" i="3"/>
  <c r="K43" i="3"/>
  <c r="L74" i="3"/>
  <c r="L75" i="3"/>
  <c r="M312" i="3"/>
  <c r="M313" i="3"/>
  <c r="M73" i="3"/>
  <c r="M67" i="3"/>
  <c r="K13" i="3"/>
  <c r="K12" i="3"/>
  <c r="N319" i="3"/>
  <c r="M281" i="3"/>
  <c r="M282" i="3"/>
  <c r="L40" i="3"/>
  <c r="L8" i="3"/>
  <c r="L11" i="3" s="1"/>
  <c r="L39" i="3"/>
  <c r="N71" i="3"/>
  <c r="N70" i="3"/>
  <c r="N17" i="3"/>
  <c r="N38" i="3"/>
  <c r="L316" i="3"/>
  <c r="L317" i="3"/>
  <c r="L167" i="3"/>
  <c r="L168" i="3"/>
  <c r="N166" i="3"/>
  <c r="N160" i="3"/>
  <c r="M71" i="3"/>
  <c r="M70" i="3"/>
  <c r="M44" i="3" l="1"/>
  <c r="M43" i="3"/>
  <c r="L12" i="3"/>
  <c r="L13" i="3"/>
  <c r="M15" i="3"/>
  <c r="M16" i="3"/>
  <c r="N281" i="3"/>
  <c r="N282" i="3"/>
  <c r="M74" i="3"/>
  <c r="M75" i="3"/>
  <c r="M19" i="3"/>
  <c r="M18" i="3"/>
  <c r="L9" i="3"/>
  <c r="L10" i="3"/>
  <c r="N39" i="3"/>
  <c r="N40" i="3"/>
  <c r="N8" i="3"/>
  <c r="N317" i="3"/>
  <c r="N316" i="3"/>
  <c r="M6" i="3"/>
  <c r="M7" i="3"/>
  <c r="N260" i="3"/>
  <c r="N261" i="3"/>
  <c r="N18" i="3"/>
  <c r="N19" i="3"/>
  <c r="M317" i="3"/>
  <c r="M316" i="3"/>
  <c r="N42" i="3"/>
  <c r="N74" i="3"/>
  <c r="N75" i="3"/>
  <c r="N6" i="3"/>
  <c r="N7" i="3"/>
  <c r="N11" i="3"/>
  <c r="N15" i="3"/>
  <c r="N16" i="3"/>
  <c r="M40" i="3"/>
  <c r="M8" i="3"/>
  <c r="M39" i="3"/>
  <c r="M260" i="3"/>
  <c r="M261" i="3"/>
  <c r="N167" i="3"/>
  <c r="N168" i="3"/>
  <c r="M167" i="3"/>
  <c r="M168" i="3"/>
  <c r="M9" i="3" l="1"/>
  <c r="M10" i="3"/>
  <c r="N43" i="3"/>
  <c r="N44" i="3"/>
  <c r="M11" i="3"/>
  <c r="N12" i="3" s="1"/>
  <c r="N13" i="3"/>
  <c r="N9" i="3"/>
  <c r="N10" i="3"/>
  <c r="M12" i="3" l="1"/>
  <c r="M13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1" i="3" l="1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7" authorId="0" shapeId="0" xr:uid="{9A8D410D-5886-42E2-B31E-1E4E58937F9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<sst xmlns="http://schemas.openxmlformats.org/spreadsheetml/2006/main" count="699" uniqueCount="223">
  <si>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</si>
  <si>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</si>
  <si>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</si>
  <si>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</si>
  <si>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</si>
  <si>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</si>
  <si>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</si>
  <si>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</si>
  <si>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</si>
  <si>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</si>
  <si>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</si>
  <si>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</si>
  <si>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</si>
  <si>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</si>
  <si>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</si>
  <si>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</si>
  <si>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</si>
  <si>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</si>
  <si>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</si>
  <si>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</si>
  <si>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</si>
  <si>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</si>
  <si>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</si>
  <si>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</si>
  <si>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</si>
  <si>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</si>
  <si>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</si>
  <si>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</si>
  <si>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</si>
  <si>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</si>
  <si>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</si>
  <si>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</si>
  <si>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</si>
  <si>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</si>
  <si>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</si>
  <si>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</si>
  <si>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</si>
  <si>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</si>
  <si>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</si>
  <si>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</si>
  <si>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</si>
  <si>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</si>
  <si>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</si>
  <si>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</si>
  <si>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</si>
  <si>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</si>
  <si>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</si>
  <si>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</si>
  <si>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</si>
  <si>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</si>
  <si>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</si>
  <si>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</si>
  <si>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</si>
  <si>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</si>
  <si>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</si>
  <si>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</si>
  <si>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</si>
  <si>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</si>
  <si>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</si>
  <si>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</si>
  <si>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</si>
  <si>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</si>
  <si>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</si>
  <si>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</si>
  <si>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</si>
  <si>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</si>
  <si>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</si>
  <si>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</si>
  <si>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</si>
  <si>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</si>
  <si>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</si>
  <si>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</si>
  <si>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</si>
  <si>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</si>
  <si>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</si>
  <si>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</si>
  <si>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</si>
  <si>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</si>
  <si>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</si>
  <si>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</si>
  <si>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</si>
  <si>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</si>
  <si>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</si>
  <si>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</si>
  <si>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</si>
  <si>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</si>
  <si>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</si>
  <si>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</si>
  <si>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</si>
  <si>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</si>
  <si>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</si>
  <si>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</si>
  <si>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</si>
  <si>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</si>
  <si>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</si>
  <si>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</si>
  <si>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</si>
  <si>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</si>
  <si>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</si>
  <si>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</si>
  <si>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</si>
  <si>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</si>
  <si>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</si>
  <si>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</si>
  <si>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</si>
  <si>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</si>
  <si>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</si>
  <si>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</si>
  <si>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</si>
  <si>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</si>
  <si>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</si>
  <si>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</si>
  <si>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</si>
  <si>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</si>
  <si>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</si>
  <si>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</si>
  <si>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</si>
  <si>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</si>
  <si>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</si>
  <si>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</si>
  <si>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</si>
  <si>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</si>
  <si>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</si>
  <si>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</si>
  <si>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</si>
  <si>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</si>
  <si>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</si>
  <si>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</si>
  <si>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</si>
  <si>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</si>
  <si>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</si>
  <si>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</si>
  <si>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</si>
  <si>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</si>
  <si>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</si>
  <si>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</si>
  <si>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</si>
  <si>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</si>
  <si>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</si>
  <si>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</si>
  <si>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</si>
  <si>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</si>
  <si>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</si>
  <si>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</si>
  <si>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</si>
  <si>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</si>
  <si>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</si>
  <si>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</si>
  <si>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</si>
  <si>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</si>
  <si>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</si>
  <si>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</si>
  <si>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</si>
  <si>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</si>
  <si>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</si>
  <si>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</si>
  <si>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</si>
  <si>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</si>
  <si>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</si>
  <si>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</si>
  <si>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</si>
  <si>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</si>
  <si>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</si>
  <si>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</si>
  <si>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</si>
  <si>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</si>
  <si>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</si>
  <si>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</si>
  <si>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</si>
  <si>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</si>
  <si>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</si>
  <si>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</si>
  <si>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</si>
  <si>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</si>
  <si>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</si>
  <si>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</si>
  <si>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</si>
  <si>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</si>
  <si>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</si>
  <si>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</si>
  <si>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</si>
  <si>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</si>
  <si>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</si>
  <si>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</si>
  <si>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</si>
  <si>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</si>
  <si>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</si>
  <si>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</si>
  <si>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</si>
  <si>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</si>
  <si>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</si>
  <si>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</si>
  <si>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</si>
  <si>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</si>
  <si>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</si>
  <si>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</si>
  <si>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</si>
  <si>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</si>
  <si>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</si>
  <si>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</si>
  <si>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</si>
  <si>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</si>
  <si>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</si>
  <si>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</si>
  <si>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</si>
  <si>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</si>
  <si>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</si>
  <si>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</si>
  <si>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</si>
  <si>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 xml:space="preserve">Investments in reverse repurchase agreements </t>
  </si>
  <si>
    <t>Disposals of property, plant and equipmen</t>
  </si>
  <si>
    <t xml:space="preserve">Payments on capital lease obligations </t>
  </si>
  <si>
    <t xml:space="preserve">Excess tax benefits from share-based payment arrangements </t>
  </si>
  <si>
    <t>Tax payments for net share settlement of equity awards</t>
  </si>
  <si>
    <t>Western Europe</t>
  </si>
  <si>
    <t>Central and Eastern Europe</t>
  </si>
  <si>
    <t>Japan</t>
  </si>
  <si>
    <t>Emerging Markets</t>
  </si>
  <si>
    <t>NA</t>
  </si>
  <si>
    <t>=</t>
  </si>
  <si>
    <t>Working capital - FY 2014</t>
  </si>
  <si>
    <t>Accounts payable (Note 7)</t>
  </si>
  <si>
    <t>Net working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</si>
</sst>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6" fillId="8" borderId="0" xfId="1" applyNumberFormat="1" applyFont="1" applyFill="1"/>
    <xf numFmtId="43" fontId="5" fillId="0" borderId="0" xfId="1" applyFont="1" applyBorder="1"/>
    <xf numFmtId="165" fontId="0" fillId="0" borderId="0" xfId="1" applyNumberFormat="1" applyFont="1" applyFill="1"/>
    <xf numFmtId="165" fontId="2" fillId="0" borderId="1" xfId="1" applyNumberFormat="1" applyFont="1" applyFill="1" applyBorder="1"/>
    <xf numFmtId="165" fontId="0" fillId="9" borderId="0" xfId="1" applyNumberFormat="1" applyFont="1" applyFill="1"/>
    <xf numFmtId="43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int\Desktop\Internship\Task%209%20-%20Building%20Operational%20Forecast%20Model.xlsx" TargetMode="External"/><Relationship Id="rId1" Type="http://schemas.openxmlformats.org/officeDocument/2006/relationships/externalLinkPath" Target="Task%209%20-%20Building%20Operational%20Forecas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3">
          <cell r="A113" t="str">
            <v>North America</v>
          </cell>
          <cell r="B113">
            <v>13740</v>
          </cell>
          <cell r="C113">
            <v>14764</v>
          </cell>
          <cell r="D113">
            <v>15216</v>
          </cell>
          <cell r="E113">
            <v>14855</v>
          </cell>
          <cell r="F113">
            <v>15902</v>
          </cell>
          <cell r="G113">
            <v>14484</v>
          </cell>
          <cell r="H113">
            <v>17179</v>
          </cell>
          <cell r="I113">
            <v>18353</v>
          </cell>
        </row>
        <row r="114">
          <cell r="B114">
            <v>8506</v>
          </cell>
          <cell r="C114">
            <v>9299</v>
          </cell>
          <cell r="D114">
            <v>9684</v>
          </cell>
          <cell r="E114">
            <v>9322</v>
          </cell>
          <cell r="F114">
            <v>10045</v>
          </cell>
          <cell r="G114">
            <v>9329</v>
          </cell>
          <cell r="H114">
            <v>11644</v>
          </cell>
          <cell r="I114">
            <v>12228</v>
          </cell>
        </row>
        <row r="115">
          <cell r="B115">
            <v>4410</v>
          </cell>
          <cell r="C115">
            <v>4746</v>
          </cell>
          <cell r="D115">
            <v>4886</v>
          </cell>
          <cell r="E115">
            <v>4938</v>
          </cell>
          <cell r="F115">
            <v>5260</v>
          </cell>
          <cell r="G115">
            <v>4639</v>
          </cell>
          <cell r="H115">
            <v>5028</v>
          </cell>
          <cell r="I115">
            <v>5492</v>
          </cell>
        </row>
        <row r="116">
          <cell r="B116">
            <v>824</v>
          </cell>
          <cell r="C116">
            <v>719</v>
          </cell>
          <cell r="D116">
            <v>646</v>
          </cell>
          <cell r="E116">
            <v>595</v>
          </cell>
          <cell r="F116">
            <v>597</v>
          </cell>
          <cell r="G116">
            <v>516</v>
          </cell>
          <cell r="H116">
            <v>507</v>
          </cell>
          <cell r="I116">
            <v>633</v>
          </cell>
        </row>
        <row r="117">
          <cell r="A117" t="str">
            <v>Europe, Middle East &amp; Africa</v>
          </cell>
          <cell r="B117">
            <v>0</v>
          </cell>
          <cell r="C117">
            <v>0</v>
          </cell>
          <cell r="D117">
            <v>0</v>
          </cell>
          <cell r="E117">
            <v>9242</v>
          </cell>
          <cell r="F117">
            <v>9812</v>
          </cell>
          <cell r="G117">
            <v>9347</v>
          </cell>
          <cell r="H117">
            <v>11456</v>
          </cell>
          <cell r="I117">
            <v>12479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5875</v>
          </cell>
          <cell r="F118">
            <v>6293</v>
          </cell>
          <cell r="G118">
            <v>5892</v>
          </cell>
          <cell r="H118">
            <v>6970</v>
          </cell>
          <cell r="I118">
            <v>7388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2940</v>
          </cell>
          <cell r="F119">
            <v>3087</v>
          </cell>
          <cell r="G119">
            <v>3053</v>
          </cell>
          <cell r="H119">
            <v>3996</v>
          </cell>
          <cell r="I119">
            <v>4527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427</v>
          </cell>
          <cell r="F120">
            <v>432</v>
          </cell>
          <cell r="G120">
            <v>402</v>
          </cell>
          <cell r="H120">
            <v>490</v>
          </cell>
          <cell r="I120">
            <v>564</v>
          </cell>
        </row>
        <row r="121">
          <cell r="A121" t="str">
            <v>Western Europe</v>
          </cell>
          <cell r="B121">
            <v>5709</v>
          </cell>
          <cell r="C121">
            <v>5884</v>
          </cell>
          <cell r="D121">
            <v>6211</v>
          </cell>
          <cell r="E121">
            <v>0</v>
          </cell>
          <cell r="F121">
            <v>0</v>
          </cell>
          <cell r="G121">
            <v>0</v>
          </cell>
        </row>
        <row r="122">
          <cell r="B122">
            <v>3876</v>
          </cell>
          <cell r="C122">
            <v>3985</v>
          </cell>
          <cell r="D122">
            <v>4068</v>
          </cell>
          <cell r="E122">
            <v>0</v>
          </cell>
          <cell r="F122">
            <v>0</v>
          </cell>
          <cell r="G122">
            <v>0</v>
          </cell>
        </row>
        <row r="123">
          <cell r="B123">
            <v>1555</v>
          </cell>
          <cell r="C123">
            <v>1628</v>
          </cell>
          <cell r="D123">
            <v>1868</v>
          </cell>
          <cell r="E123">
            <v>0</v>
          </cell>
          <cell r="F123">
            <v>0</v>
          </cell>
          <cell r="G123">
            <v>0</v>
          </cell>
        </row>
        <row r="124">
          <cell r="B124">
            <v>278</v>
          </cell>
          <cell r="C124">
            <v>271</v>
          </cell>
          <cell r="D124">
            <v>275</v>
          </cell>
          <cell r="E124">
            <v>0</v>
          </cell>
          <cell r="F124">
            <v>0</v>
          </cell>
          <cell r="G124">
            <v>0</v>
          </cell>
        </row>
        <row r="125">
          <cell r="A125" t="str">
            <v>Central and Eastern Europe</v>
          </cell>
          <cell r="B125">
            <v>1417</v>
          </cell>
          <cell r="C125">
            <v>1431</v>
          </cell>
          <cell r="D125">
            <v>1487</v>
          </cell>
          <cell r="E125">
            <v>0</v>
          </cell>
          <cell r="F125">
            <v>0</v>
          </cell>
          <cell r="G125">
            <v>0</v>
          </cell>
        </row>
        <row r="126">
          <cell r="B126">
            <v>827</v>
          </cell>
          <cell r="C126">
            <v>882</v>
          </cell>
          <cell r="D126">
            <v>927</v>
          </cell>
          <cell r="E126">
            <v>0</v>
          </cell>
          <cell r="F126">
            <v>0</v>
          </cell>
          <cell r="G126">
            <v>0</v>
          </cell>
        </row>
        <row r="127">
          <cell r="B127">
            <v>495</v>
          </cell>
          <cell r="C127">
            <v>463</v>
          </cell>
          <cell r="D127">
            <v>471</v>
          </cell>
          <cell r="E127">
            <v>0</v>
          </cell>
          <cell r="F127">
            <v>0</v>
          </cell>
          <cell r="G127">
            <v>0</v>
          </cell>
        </row>
        <row r="128">
          <cell r="B128">
            <v>95</v>
          </cell>
          <cell r="C128">
            <v>86</v>
          </cell>
          <cell r="D128">
            <v>89</v>
          </cell>
          <cell r="E128">
            <v>0</v>
          </cell>
          <cell r="F128">
            <v>0</v>
          </cell>
          <cell r="G128">
            <v>0</v>
          </cell>
        </row>
        <row r="129">
          <cell r="A129" t="str">
            <v>Greater China</v>
          </cell>
          <cell r="B129">
            <v>3067</v>
          </cell>
          <cell r="C129">
            <v>3785</v>
          </cell>
          <cell r="D129">
            <v>4237</v>
          </cell>
          <cell r="E129">
            <v>5134</v>
          </cell>
          <cell r="F129">
            <v>6208</v>
          </cell>
          <cell r="G129">
            <v>6679</v>
          </cell>
          <cell r="H129">
            <v>8290</v>
          </cell>
          <cell r="I129">
            <v>7547</v>
          </cell>
        </row>
        <row r="130">
          <cell r="B130">
            <v>2016</v>
          </cell>
          <cell r="C130">
            <v>2599</v>
          </cell>
          <cell r="D130">
            <v>2920</v>
          </cell>
          <cell r="E130">
            <v>3496</v>
          </cell>
          <cell r="F130">
            <v>4262</v>
          </cell>
          <cell r="G130">
            <v>4635</v>
          </cell>
          <cell r="H130">
            <v>5748</v>
          </cell>
          <cell r="I130">
            <v>5416</v>
          </cell>
        </row>
        <row r="131">
          <cell r="B131">
            <v>925</v>
          </cell>
          <cell r="C131">
            <v>1055</v>
          </cell>
          <cell r="D131">
            <v>1188</v>
          </cell>
          <cell r="E131">
            <v>1508</v>
          </cell>
          <cell r="F131">
            <v>1808</v>
          </cell>
          <cell r="G131">
            <v>1896</v>
          </cell>
          <cell r="H131">
            <v>2347</v>
          </cell>
          <cell r="I131">
            <v>1938</v>
          </cell>
        </row>
        <row r="132">
          <cell r="B132">
            <v>126</v>
          </cell>
          <cell r="C132">
            <v>131</v>
          </cell>
          <cell r="D132">
            <v>129</v>
          </cell>
          <cell r="E132">
            <v>130</v>
          </cell>
          <cell r="F132">
            <v>138</v>
          </cell>
          <cell r="G132">
            <v>148</v>
          </cell>
          <cell r="H132">
            <v>195</v>
          </cell>
          <cell r="I132">
            <v>193</v>
          </cell>
        </row>
        <row r="133">
          <cell r="A133" t="str">
            <v>Japan</v>
          </cell>
          <cell r="B133">
            <v>755</v>
          </cell>
          <cell r="C133">
            <v>869</v>
          </cell>
          <cell r="D133">
            <v>1014</v>
          </cell>
          <cell r="E133">
            <v>0</v>
          </cell>
          <cell r="F133">
            <v>0</v>
          </cell>
          <cell r="G133">
            <v>0</v>
          </cell>
        </row>
        <row r="134">
          <cell r="B134">
            <v>452</v>
          </cell>
          <cell r="C134">
            <v>570</v>
          </cell>
          <cell r="D134">
            <v>666</v>
          </cell>
          <cell r="E134">
            <v>0</v>
          </cell>
          <cell r="F134">
            <v>0</v>
          </cell>
          <cell r="G134">
            <v>0</v>
          </cell>
        </row>
        <row r="135">
          <cell r="B135">
            <v>230</v>
          </cell>
          <cell r="C135">
            <v>228</v>
          </cell>
          <cell r="D135">
            <v>275</v>
          </cell>
          <cell r="E135">
            <v>0</v>
          </cell>
          <cell r="F135">
            <v>0</v>
          </cell>
          <cell r="G135">
            <v>0</v>
          </cell>
        </row>
        <row r="136">
          <cell r="B136">
            <v>73</v>
          </cell>
          <cell r="C136">
            <v>71</v>
          </cell>
          <cell r="D136">
            <v>73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Emerging Markets</v>
          </cell>
          <cell r="B137">
            <v>3898</v>
          </cell>
          <cell r="C137">
            <v>3701</v>
          </cell>
          <cell r="D137">
            <v>3995</v>
          </cell>
          <cell r="E137">
            <v>0</v>
          </cell>
          <cell r="F137">
            <v>0</v>
          </cell>
          <cell r="G137">
            <v>0</v>
          </cell>
        </row>
        <row r="138">
          <cell r="B138">
            <v>2641</v>
          </cell>
          <cell r="C138">
            <v>2536</v>
          </cell>
          <cell r="D138">
            <v>2816</v>
          </cell>
          <cell r="E138">
            <v>0</v>
          </cell>
          <cell r="F138">
            <v>0</v>
          </cell>
          <cell r="G138">
            <v>0</v>
          </cell>
        </row>
        <row r="139">
          <cell r="B139">
            <v>1021</v>
          </cell>
          <cell r="C139">
            <v>947</v>
          </cell>
          <cell r="D139">
            <v>966</v>
          </cell>
          <cell r="E139">
            <v>0</v>
          </cell>
          <cell r="F139">
            <v>0</v>
          </cell>
          <cell r="G139">
            <v>0</v>
          </cell>
        </row>
        <row r="140">
          <cell r="B140">
            <v>236</v>
          </cell>
          <cell r="C140">
            <v>218</v>
          </cell>
          <cell r="D140">
            <v>213</v>
          </cell>
          <cell r="E140">
            <v>0</v>
          </cell>
          <cell r="F140">
            <v>0</v>
          </cell>
          <cell r="G140">
            <v>0</v>
          </cell>
        </row>
        <row r="141">
          <cell r="A141" t="str">
            <v>Asia Pacific &amp; Latin America</v>
          </cell>
          <cell r="B141">
            <v>0</v>
          </cell>
          <cell r="C141">
            <v>0</v>
          </cell>
          <cell r="D141">
            <v>0</v>
          </cell>
          <cell r="E141">
            <v>5166</v>
          </cell>
          <cell r="F141">
            <v>5254</v>
          </cell>
          <cell r="G141">
            <v>5028</v>
          </cell>
          <cell r="H141">
            <v>5343</v>
          </cell>
          <cell r="I141">
            <v>5955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3575</v>
          </cell>
          <cell r="F142">
            <v>3622</v>
          </cell>
          <cell r="G142">
            <v>3449</v>
          </cell>
          <cell r="H142">
            <v>3659</v>
          </cell>
          <cell r="I142">
            <v>4111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1347</v>
          </cell>
          <cell r="F143">
            <v>1395</v>
          </cell>
          <cell r="G143">
            <v>1365</v>
          </cell>
          <cell r="H143">
            <v>1494</v>
          </cell>
          <cell r="I143">
            <v>1610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244</v>
          </cell>
          <cell r="F144">
            <v>237</v>
          </cell>
          <cell r="G144">
            <v>214</v>
          </cell>
          <cell r="H144">
            <v>190</v>
          </cell>
          <cell r="I144">
            <v>234</v>
          </cell>
        </row>
        <row r="145">
          <cell r="A145" t="str">
            <v>Global Brand Divisions</v>
          </cell>
          <cell r="B145">
            <v>115</v>
          </cell>
          <cell r="C145">
            <v>73</v>
          </cell>
          <cell r="D145">
            <v>73</v>
          </cell>
          <cell r="E145">
            <v>88</v>
          </cell>
          <cell r="F145">
            <v>42</v>
          </cell>
          <cell r="G145">
            <v>30</v>
          </cell>
          <cell r="H145">
            <v>25</v>
          </cell>
          <cell r="I145">
            <v>102</v>
          </cell>
        </row>
        <row r="147">
          <cell r="A147" t="str">
            <v>Converse</v>
          </cell>
          <cell r="B147">
            <v>1982</v>
          </cell>
          <cell r="C147">
            <v>1955</v>
          </cell>
          <cell r="D147">
            <v>2042</v>
          </cell>
          <cell r="E147">
            <v>1886</v>
          </cell>
          <cell r="F147">
            <v>1906</v>
          </cell>
          <cell r="G147">
            <v>1846</v>
          </cell>
          <cell r="H147">
            <v>2205</v>
          </cell>
          <cell r="I147">
            <v>2346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1611</v>
          </cell>
          <cell r="F148">
            <v>1658</v>
          </cell>
          <cell r="G148">
            <v>1642</v>
          </cell>
          <cell r="H148">
            <v>1986</v>
          </cell>
          <cell r="I148">
            <v>2094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144</v>
          </cell>
          <cell r="F149">
            <v>118</v>
          </cell>
          <cell r="G149">
            <v>89</v>
          </cell>
          <cell r="H149">
            <v>104</v>
          </cell>
          <cell r="I149">
            <v>103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28</v>
          </cell>
          <cell r="F150">
            <v>24</v>
          </cell>
          <cell r="G150">
            <v>25</v>
          </cell>
          <cell r="H150">
            <v>29</v>
          </cell>
          <cell r="I150">
            <v>26</v>
          </cell>
        </row>
        <row r="151">
          <cell r="A151" t="str">
            <v>Other</v>
          </cell>
          <cell r="B151">
            <v>0</v>
          </cell>
          <cell r="C151">
            <v>0</v>
          </cell>
          <cell r="D151">
            <v>0</v>
          </cell>
          <cell r="E151">
            <v>103</v>
          </cell>
          <cell r="F151">
            <v>106</v>
          </cell>
          <cell r="G151">
            <v>90</v>
          </cell>
          <cell r="H151">
            <v>86</v>
          </cell>
          <cell r="I151">
            <v>123</v>
          </cell>
        </row>
        <row r="152">
          <cell r="A152" t="str">
            <v>Corporate</v>
          </cell>
          <cell r="B152">
            <v>-82</v>
          </cell>
          <cell r="C152">
            <v>-86</v>
          </cell>
          <cell r="D152">
            <v>75</v>
          </cell>
          <cell r="E152">
            <v>26</v>
          </cell>
          <cell r="F152">
            <v>-7</v>
          </cell>
          <cell r="G152">
            <v>-11</v>
          </cell>
          <cell r="H152">
            <v>40</v>
          </cell>
          <cell r="I152">
            <v>-72</v>
          </cell>
        </row>
        <row r="156">
          <cell r="B156">
            <v>3645</v>
          </cell>
          <cell r="C156">
            <v>3763</v>
          </cell>
          <cell r="D156">
            <v>3875</v>
          </cell>
          <cell r="E156">
            <v>3600</v>
          </cell>
          <cell r="F156">
            <v>3925</v>
          </cell>
          <cell r="G156">
            <v>2899</v>
          </cell>
          <cell r="H156">
            <v>5089</v>
          </cell>
          <cell r="I156">
            <v>5114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1587</v>
          </cell>
          <cell r="F157">
            <v>1995</v>
          </cell>
          <cell r="G157">
            <v>1541</v>
          </cell>
          <cell r="H157">
            <v>2435</v>
          </cell>
          <cell r="I157">
            <v>3293</v>
          </cell>
        </row>
        <row r="158">
          <cell r="B158">
            <v>1277</v>
          </cell>
          <cell r="C158">
            <v>1434</v>
          </cell>
          <cell r="D158">
            <v>1203</v>
          </cell>
          <cell r="E158">
            <v>0</v>
          </cell>
          <cell r="F158">
            <v>0</v>
          </cell>
          <cell r="G158">
            <v>0</v>
          </cell>
          <cell r="H158"/>
          <cell r="I158"/>
        </row>
        <row r="159">
          <cell r="B159">
            <v>247</v>
          </cell>
          <cell r="C159">
            <v>289</v>
          </cell>
          <cell r="D159">
            <v>244</v>
          </cell>
          <cell r="E159">
            <v>0</v>
          </cell>
          <cell r="F159">
            <v>0</v>
          </cell>
          <cell r="G159">
            <v>0</v>
          </cell>
          <cell r="H159"/>
          <cell r="I159"/>
        </row>
        <row r="160">
          <cell r="B160">
            <v>993</v>
          </cell>
          <cell r="C160">
            <v>1372</v>
          </cell>
          <cell r="D160">
            <v>1507</v>
          </cell>
          <cell r="E160">
            <v>1807</v>
          </cell>
          <cell r="F160">
            <v>2376</v>
          </cell>
          <cell r="G160">
            <v>2490</v>
          </cell>
          <cell r="H160">
            <v>3243</v>
          </cell>
          <cell r="I160">
            <v>2365</v>
          </cell>
        </row>
        <row r="161">
          <cell r="B161">
            <v>100</v>
          </cell>
          <cell r="C161">
            <v>174</v>
          </cell>
          <cell r="D161">
            <v>224</v>
          </cell>
          <cell r="E161">
            <v>0</v>
          </cell>
          <cell r="F161">
            <v>0</v>
          </cell>
          <cell r="G161">
            <v>0</v>
          </cell>
          <cell r="H161"/>
          <cell r="I161"/>
        </row>
        <row r="162">
          <cell r="B162">
            <v>818</v>
          </cell>
          <cell r="C162">
            <v>892</v>
          </cell>
          <cell r="D162">
            <v>816</v>
          </cell>
          <cell r="E162">
            <v>0</v>
          </cell>
          <cell r="F162">
            <v>0</v>
          </cell>
          <cell r="G162">
            <v>0</v>
          </cell>
          <cell r="H162"/>
          <cell r="I162"/>
        </row>
        <row r="163">
          <cell r="B163">
            <v>0</v>
          </cell>
          <cell r="C163">
            <v>0</v>
          </cell>
          <cell r="D163">
            <v>0</v>
          </cell>
          <cell r="E163">
            <v>1189</v>
          </cell>
          <cell r="F163">
            <v>1323</v>
          </cell>
          <cell r="G163">
            <v>1184</v>
          </cell>
          <cell r="H163">
            <v>1530</v>
          </cell>
          <cell r="I163">
            <v>1896</v>
          </cell>
        </row>
        <row r="164">
          <cell r="B164">
            <v>-2263</v>
          </cell>
          <cell r="C164">
            <v>-2596</v>
          </cell>
          <cell r="D164">
            <v>-2677</v>
          </cell>
          <cell r="E164">
            <v>-2658</v>
          </cell>
          <cell r="F164">
            <v>-3262</v>
          </cell>
          <cell r="G164">
            <v>-3468</v>
          </cell>
          <cell r="H164">
            <v>-3656</v>
          </cell>
          <cell r="I164">
            <v>-4262</v>
          </cell>
        </row>
        <row r="166">
          <cell r="B166">
            <v>517</v>
          </cell>
          <cell r="C166">
            <v>487</v>
          </cell>
          <cell r="D166">
            <v>477</v>
          </cell>
          <cell r="E166">
            <v>310</v>
          </cell>
          <cell r="F166">
            <v>303</v>
          </cell>
          <cell r="G166">
            <v>297</v>
          </cell>
          <cell r="H166">
            <v>543</v>
          </cell>
          <cell r="I166">
            <v>669</v>
          </cell>
        </row>
        <row r="167">
          <cell r="B167">
            <v>-1101</v>
          </cell>
          <cell r="C167">
            <v>-1173</v>
          </cell>
          <cell r="D167">
            <v>-724</v>
          </cell>
          <cell r="E167">
            <v>-1456</v>
          </cell>
          <cell r="F167">
            <v>-1810</v>
          </cell>
          <cell r="G167">
            <v>-1967</v>
          </cell>
          <cell r="H167">
            <v>-2261</v>
          </cell>
          <cell r="I167">
            <v>-2219</v>
          </cell>
        </row>
        <row r="171">
          <cell r="B171">
            <v>632</v>
          </cell>
          <cell r="C171">
            <v>742</v>
          </cell>
          <cell r="D171">
            <v>819</v>
          </cell>
          <cell r="E171">
            <v>848</v>
          </cell>
          <cell r="F171">
            <v>814</v>
          </cell>
          <cell r="G171">
            <v>645</v>
          </cell>
          <cell r="H171">
            <v>617</v>
          </cell>
          <cell r="I171">
            <v>639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849</v>
          </cell>
          <cell r="F172">
            <v>929</v>
          </cell>
          <cell r="G172">
            <v>885</v>
          </cell>
          <cell r="H172">
            <v>982</v>
          </cell>
          <cell r="I172">
            <v>920</v>
          </cell>
        </row>
        <row r="173">
          <cell r="B173">
            <v>451</v>
          </cell>
          <cell r="C173">
            <v>589</v>
          </cell>
          <cell r="D173">
            <v>658</v>
          </cell>
          <cell r="E173">
            <v>0</v>
          </cell>
          <cell r="F173">
            <v>0</v>
          </cell>
          <cell r="G173">
            <v>0</v>
          </cell>
          <cell r="H173"/>
          <cell r="I173"/>
        </row>
        <row r="174">
          <cell r="B174">
            <v>47</v>
          </cell>
          <cell r="C174">
            <v>50</v>
          </cell>
          <cell r="D174">
            <v>48</v>
          </cell>
          <cell r="E174">
            <v>0</v>
          </cell>
          <cell r="F174">
            <v>0</v>
          </cell>
          <cell r="G174">
            <v>0</v>
          </cell>
          <cell r="H174"/>
          <cell r="I174"/>
        </row>
        <row r="175">
          <cell r="B175">
            <v>254</v>
          </cell>
          <cell r="C175">
            <v>234</v>
          </cell>
          <cell r="D175">
            <v>225</v>
          </cell>
          <cell r="E175">
            <v>256</v>
          </cell>
          <cell r="F175">
            <v>237</v>
          </cell>
          <cell r="G175">
            <v>214</v>
          </cell>
          <cell r="H175">
            <v>288</v>
          </cell>
          <cell r="I175">
            <v>303</v>
          </cell>
        </row>
        <row r="176">
          <cell r="B176">
            <v>205</v>
          </cell>
          <cell r="C176">
            <v>223</v>
          </cell>
          <cell r="D176">
            <v>223</v>
          </cell>
          <cell r="E176">
            <v>0</v>
          </cell>
          <cell r="F176">
            <v>0</v>
          </cell>
          <cell r="G176">
            <v>0</v>
          </cell>
          <cell r="H176"/>
          <cell r="I176"/>
        </row>
        <row r="177">
          <cell r="B177">
            <v>103</v>
          </cell>
          <cell r="C177">
            <v>109</v>
          </cell>
          <cell r="D177">
            <v>120</v>
          </cell>
          <cell r="E177">
            <v>0</v>
          </cell>
          <cell r="F177">
            <v>0</v>
          </cell>
          <cell r="G177">
            <v>0</v>
          </cell>
          <cell r="H177"/>
          <cell r="I177"/>
        </row>
        <row r="178">
          <cell r="B178">
            <v>0</v>
          </cell>
          <cell r="C178">
            <v>0</v>
          </cell>
          <cell r="D178">
            <v>0</v>
          </cell>
          <cell r="E178">
            <v>339</v>
          </cell>
          <cell r="F178">
            <v>326</v>
          </cell>
          <cell r="G178">
            <v>296</v>
          </cell>
          <cell r="H178">
            <v>304</v>
          </cell>
          <cell r="I178">
            <v>274</v>
          </cell>
        </row>
        <row r="179">
          <cell r="B179">
            <v>484</v>
          </cell>
          <cell r="C179">
            <v>511</v>
          </cell>
          <cell r="D179">
            <v>533</v>
          </cell>
          <cell r="E179">
            <v>597</v>
          </cell>
          <cell r="F179">
            <v>665</v>
          </cell>
          <cell r="G179">
            <v>830</v>
          </cell>
          <cell r="H179">
            <v>780</v>
          </cell>
          <cell r="I179">
            <v>789</v>
          </cell>
        </row>
        <row r="181">
          <cell r="B181">
            <v>122</v>
          </cell>
          <cell r="C181">
            <v>125</v>
          </cell>
          <cell r="D181">
            <v>125</v>
          </cell>
          <cell r="E181">
            <v>115</v>
          </cell>
          <cell r="F181">
            <v>100</v>
          </cell>
          <cell r="G181">
            <v>80</v>
          </cell>
          <cell r="H181">
            <v>63</v>
          </cell>
          <cell r="I181">
            <v>49</v>
          </cell>
        </row>
        <row r="182">
          <cell r="B182">
            <v>713</v>
          </cell>
          <cell r="C182">
            <v>937</v>
          </cell>
          <cell r="D182">
            <v>1238</v>
          </cell>
          <cell r="E182">
            <v>1450</v>
          </cell>
          <cell r="F182">
            <v>1673</v>
          </cell>
          <cell r="G182">
            <v>1916</v>
          </cell>
          <cell r="H182">
            <v>1870</v>
          </cell>
          <cell r="I182">
            <v>1817</v>
          </cell>
        </row>
        <row r="186">
          <cell r="B186">
            <v>208</v>
          </cell>
          <cell r="C186">
            <v>242</v>
          </cell>
          <cell r="D186">
            <v>223</v>
          </cell>
          <cell r="E186">
            <v>196</v>
          </cell>
          <cell r="F186">
            <v>117</v>
          </cell>
          <cell r="G186">
            <v>110</v>
          </cell>
          <cell r="H186">
            <v>98</v>
          </cell>
          <cell r="I186">
            <v>146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240</v>
          </cell>
          <cell r="F187">
            <v>233</v>
          </cell>
          <cell r="G187">
            <v>139</v>
          </cell>
          <cell r="H187">
            <v>153</v>
          </cell>
          <cell r="I187">
            <v>197</v>
          </cell>
        </row>
        <row r="188">
          <cell r="B188">
            <v>216</v>
          </cell>
          <cell r="C188">
            <v>215</v>
          </cell>
          <cell r="D188">
            <v>162</v>
          </cell>
          <cell r="E188">
            <v>0</v>
          </cell>
          <cell r="F188">
            <v>0</v>
          </cell>
          <cell r="G188">
            <v>0</v>
          </cell>
          <cell r="H188"/>
          <cell r="I188"/>
        </row>
        <row r="189">
          <cell r="B189">
            <v>20</v>
          </cell>
          <cell r="C189">
            <v>17</v>
          </cell>
          <cell r="D189">
            <v>10</v>
          </cell>
          <cell r="E189">
            <v>0</v>
          </cell>
          <cell r="F189">
            <v>0</v>
          </cell>
          <cell r="G189">
            <v>0</v>
          </cell>
          <cell r="H189"/>
          <cell r="I189"/>
        </row>
        <row r="190">
          <cell r="B190">
            <v>69</v>
          </cell>
          <cell r="C190">
            <v>44</v>
          </cell>
          <cell r="D190">
            <v>51</v>
          </cell>
          <cell r="E190">
            <v>76</v>
          </cell>
          <cell r="F190">
            <v>49</v>
          </cell>
          <cell r="G190">
            <v>28</v>
          </cell>
          <cell r="H190">
            <v>94</v>
          </cell>
          <cell r="I190">
            <v>78</v>
          </cell>
        </row>
        <row r="191">
          <cell r="B191">
            <v>15</v>
          </cell>
          <cell r="C191">
            <v>13</v>
          </cell>
          <cell r="D191">
            <v>21</v>
          </cell>
          <cell r="E191">
            <v>0</v>
          </cell>
          <cell r="F191">
            <v>0</v>
          </cell>
          <cell r="G191">
            <v>0</v>
          </cell>
          <cell r="H191"/>
          <cell r="I191"/>
        </row>
        <row r="192">
          <cell r="B192">
            <v>37</v>
          </cell>
          <cell r="C192">
            <v>51</v>
          </cell>
          <cell r="D192">
            <v>39</v>
          </cell>
          <cell r="E192">
            <v>0</v>
          </cell>
          <cell r="F192">
            <v>0</v>
          </cell>
          <cell r="G192">
            <v>0</v>
          </cell>
          <cell r="H192"/>
          <cell r="I192"/>
        </row>
        <row r="193">
          <cell r="B193">
            <v>0</v>
          </cell>
          <cell r="C193">
            <v>0</v>
          </cell>
          <cell r="D193">
            <v>0</v>
          </cell>
          <cell r="E193">
            <v>49</v>
          </cell>
          <cell r="F193">
            <v>47</v>
          </cell>
          <cell r="G193">
            <v>41</v>
          </cell>
          <cell r="H193">
            <v>54</v>
          </cell>
          <cell r="I193">
            <v>56</v>
          </cell>
        </row>
        <row r="194">
          <cell r="B194">
            <v>225</v>
          </cell>
          <cell r="C194">
            <v>258</v>
          </cell>
          <cell r="D194">
            <v>278</v>
          </cell>
          <cell r="E194">
            <v>286</v>
          </cell>
          <cell r="F194">
            <v>278</v>
          </cell>
          <cell r="G194">
            <v>438</v>
          </cell>
          <cell r="H194">
            <v>278</v>
          </cell>
          <cell r="I194">
            <v>222</v>
          </cell>
        </row>
        <row r="196">
          <cell r="B196">
            <v>69</v>
          </cell>
          <cell r="C196">
            <v>39</v>
          </cell>
          <cell r="D196">
            <v>30</v>
          </cell>
          <cell r="E196">
            <v>22</v>
          </cell>
          <cell r="F196">
            <v>18</v>
          </cell>
          <cell r="G196">
            <v>12</v>
          </cell>
          <cell r="H196">
            <v>7</v>
          </cell>
          <cell r="I196">
            <v>9</v>
          </cell>
        </row>
        <row r="197">
          <cell r="B197">
            <v>104</v>
          </cell>
          <cell r="C197">
            <v>264</v>
          </cell>
          <cell r="D197">
            <v>291</v>
          </cell>
          <cell r="E197">
            <v>159</v>
          </cell>
          <cell r="F197">
            <v>377</v>
          </cell>
          <cell r="G197">
            <v>318</v>
          </cell>
          <cell r="H197">
            <v>11</v>
          </cell>
          <cell r="I197">
            <v>50</v>
          </cell>
        </row>
        <row r="201">
          <cell r="B201">
            <v>121</v>
          </cell>
          <cell r="C201">
            <v>133</v>
          </cell>
          <cell r="D201">
            <v>140</v>
          </cell>
          <cell r="E201">
            <v>160</v>
          </cell>
          <cell r="F201">
            <v>149</v>
          </cell>
          <cell r="G201">
            <v>148</v>
          </cell>
          <cell r="H201">
            <v>130</v>
          </cell>
          <cell r="I201">
            <v>124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116</v>
          </cell>
          <cell r="F202">
            <v>111</v>
          </cell>
          <cell r="G202">
            <v>132</v>
          </cell>
          <cell r="H202">
            <v>136</v>
          </cell>
          <cell r="I202">
            <v>134</v>
          </cell>
        </row>
        <row r="203">
          <cell r="B203">
            <v>75</v>
          </cell>
          <cell r="C203">
            <v>72</v>
          </cell>
          <cell r="D203">
            <v>91</v>
          </cell>
          <cell r="E203">
            <v>0</v>
          </cell>
          <cell r="F203">
            <v>0</v>
          </cell>
          <cell r="G203">
            <v>0</v>
          </cell>
          <cell r="H203"/>
          <cell r="I203"/>
        </row>
        <row r="204">
          <cell r="B204">
            <v>12</v>
          </cell>
          <cell r="C204">
            <v>12</v>
          </cell>
          <cell r="D204">
            <v>13</v>
          </cell>
          <cell r="E204">
            <v>0</v>
          </cell>
          <cell r="F204">
            <v>0</v>
          </cell>
          <cell r="G204">
            <v>0</v>
          </cell>
          <cell r="H204"/>
          <cell r="I204"/>
        </row>
        <row r="205">
          <cell r="B205">
            <v>46</v>
          </cell>
          <cell r="C205">
            <v>48</v>
          </cell>
          <cell r="D205">
            <v>54</v>
          </cell>
          <cell r="E205">
            <v>56</v>
          </cell>
          <cell r="F205">
            <v>50</v>
          </cell>
          <cell r="G205">
            <v>44</v>
          </cell>
          <cell r="H205">
            <v>46</v>
          </cell>
          <cell r="I205">
            <v>41</v>
          </cell>
        </row>
        <row r="206">
          <cell r="B206">
            <v>22</v>
          </cell>
          <cell r="C206">
            <v>18</v>
          </cell>
          <cell r="D206">
            <v>18</v>
          </cell>
          <cell r="E206">
            <v>0</v>
          </cell>
          <cell r="F206">
            <v>0</v>
          </cell>
          <cell r="G206">
            <v>0</v>
          </cell>
          <cell r="H206"/>
          <cell r="I206"/>
        </row>
        <row r="207">
          <cell r="B207">
            <v>27</v>
          </cell>
          <cell r="C207">
            <v>25</v>
          </cell>
          <cell r="D207">
            <v>38</v>
          </cell>
          <cell r="E207">
            <v>0</v>
          </cell>
          <cell r="F207">
            <v>0</v>
          </cell>
          <cell r="G207">
            <v>0</v>
          </cell>
          <cell r="H207"/>
          <cell r="I207"/>
        </row>
        <row r="208">
          <cell r="B208">
            <v>0</v>
          </cell>
          <cell r="C208">
            <v>0</v>
          </cell>
          <cell r="D208">
            <v>0</v>
          </cell>
          <cell r="E208">
            <v>55</v>
          </cell>
          <cell r="F208">
            <v>53</v>
          </cell>
          <cell r="G208">
            <v>46</v>
          </cell>
          <cell r="H208">
            <v>43</v>
          </cell>
          <cell r="I208">
            <v>42</v>
          </cell>
        </row>
        <row r="209">
          <cell r="B209">
            <v>210</v>
          </cell>
          <cell r="C209">
            <v>230</v>
          </cell>
          <cell r="D209">
            <v>233</v>
          </cell>
          <cell r="E209">
            <v>217</v>
          </cell>
          <cell r="F209">
            <v>195</v>
          </cell>
          <cell r="G209">
            <v>214</v>
          </cell>
          <cell r="H209">
            <v>222</v>
          </cell>
          <cell r="I209">
            <v>220</v>
          </cell>
        </row>
        <row r="211">
          <cell r="B211">
            <v>18</v>
          </cell>
          <cell r="C211">
            <v>27</v>
          </cell>
          <cell r="D211">
            <v>28</v>
          </cell>
          <cell r="E211">
            <v>33</v>
          </cell>
          <cell r="F211">
            <v>31</v>
          </cell>
          <cell r="G211">
            <v>25</v>
          </cell>
          <cell r="H211">
            <v>26</v>
          </cell>
          <cell r="I211">
            <v>22</v>
          </cell>
        </row>
        <row r="212">
          <cell r="B212">
            <v>75</v>
          </cell>
          <cell r="C212">
            <v>84</v>
          </cell>
          <cell r="D212">
            <v>91</v>
          </cell>
          <cell r="E212">
            <v>110</v>
          </cell>
          <cell r="F212">
            <v>116</v>
          </cell>
          <cell r="G212">
            <v>112</v>
          </cell>
          <cell r="H212">
            <v>141</v>
          </cell>
          <cell r="I212">
            <v>134</v>
          </cell>
        </row>
        <row r="218">
          <cell r="B218">
            <v>0.14000000000000001</v>
          </cell>
          <cell r="C218">
            <v>0.1</v>
          </cell>
          <cell r="D218">
            <v>0.04</v>
          </cell>
          <cell r="E218">
            <v>-0.04</v>
          </cell>
          <cell r="F218">
            <v>0.08</v>
          </cell>
          <cell r="G218">
            <v>-7.0000000000000007E-2</v>
          </cell>
          <cell r="H218">
            <v>0.25</v>
          </cell>
          <cell r="I218">
            <v>0.05</v>
          </cell>
        </row>
        <row r="220">
          <cell r="B220">
            <v>-0.05</v>
          </cell>
          <cell r="C220">
            <v>-0.13</v>
          </cell>
          <cell r="D220">
            <v>-0.1</v>
          </cell>
          <cell r="E220">
            <v>-0.08</v>
          </cell>
          <cell r="F220">
            <v>0</v>
          </cell>
          <cell r="G220">
            <v>-0.14000000000000001</v>
          </cell>
          <cell r="H220">
            <v>-0.02</v>
          </cell>
          <cell r="I220">
            <v>0.25</v>
          </cell>
        </row>
        <row r="222">
          <cell r="B222">
            <v>0</v>
          </cell>
          <cell r="C222">
            <v>0</v>
          </cell>
          <cell r="D222">
            <v>0</v>
          </cell>
          <cell r="E222">
            <v>0.06</v>
          </cell>
          <cell r="F222">
            <v>0.12</v>
          </cell>
          <cell r="G222">
            <v>-0.03</v>
          </cell>
          <cell r="H222">
            <v>0.13</v>
          </cell>
          <cell r="I222">
            <v>0.09</v>
          </cell>
        </row>
        <row r="223">
          <cell r="B223">
            <v>0</v>
          </cell>
          <cell r="C223">
            <v>0</v>
          </cell>
          <cell r="D223">
            <v>0</v>
          </cell>
          <cell r="E223">
            <v>0.16</v>
          </cell>
          <cell r="F223">
            <v>0.09</v>
          </cell>
          <cell r="G223">
            <v>0.02</v>
          </cell>
          <cell r="H223">
            <v>0.25</v>
          </cell>
          <cell r="I223">
            <v>0.16</v>
          </cell>
        </row>
        <row r="224">
          <cell r="B224">
            <v>0</v>
          </cell>
          <cell r="C224">
            <v>0</v>
          </cell>
          <cell r="D224">
            <v>0</v>
          </cell>
          <cell r="E224">
            <v>0.06</v>
          </cell>
          <cell r="F224">
            <v>0.05</v>
          </cell>
          <cell r="G224">
            <v>-0.03</v>
          </cell>
          <cell r="H224">
            <v>0.19</v>
          </cell>
          <cell r="I224">
            <v>0.17</v>
          </cell>
        </row>
        <row r="226">
          <cell r="B226">
            <v>0.25</v>
          </cell>
          <cell r="C226">
            <v>0.14000000000000001</v>
          </cell>
          <cell r="D226">
            <v>7.0000000000000007E-2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/>
        </row>
        <row r="227">
          <cell r="B227">
            <v>0.14000000000000001</v>
          </cell>
          <cell r="C227">
            <v>0.16</v>
          </cell>
          <cell r="D227">
            <v>0.21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/>
        </row>
        <row r="228">
          <cell r="B228">
            <v>0.15</v>
          </cell>
          <cell r="C228">
            <v>0.08</v>
          </cell>
          <cell r="D228">
            <v>7.0000000000000007E-2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/>
        </row>
        <row r="230">
          <cell r="B230">
            <v>0.22</v>
          </cell>
          <cell r="C230">
            <v>0.23</v>
          </cell>
          <cell r="D230">
            <v>0.09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/>
        </row>
        <row r="231">
          <cell r="B231">
            <v>0.05</v>
          </cell>
          <cell r="C231">
            <v>0.09</v>
          </cell>
          <cell r="D231">
            <v>0.04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/>
        </row>
        <row r="232">
          <cell r="B232">
            <v>0.14000000000000001</v>
          </cell>
          <cell r="C232">
            <v>7.0000000000000007E-2</v>
          </cell>
          <cell r="D232">
            <v>0.06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/>
        </row>
        <row r="234">
          <cell r="B234">
            <v>0.28000000000000003</v>
          </cell>
          <cell r="C234">
            <v>0.33</v>
          </cell>
          <cell r="D234">
            <v>0.18</v>
          </cell>
          <cell r="E234">
            <v>0.16</v>
          </cell>
          <cell r="F234">
            <v>0.25</v>
          </cell>
          <cell r="G234">
            <v>0.12</v>
          </cell>
          <cell r="H234">
            <v>0.19</v>
          </cell>
          <cell r="I234">
            <v>-0.1</v>
          </cell>
        </row>
        <row r="235">
          <cell r="B235">
            <v>7.0000000000000007E-2</v>
          </cell>
          <cell r="C235">
            <v>0.17</v>
          </cell>
          <cell r="D235">
            <v>0.18</v>
          </cell>
          <cell r="E235">
            <v>0.23</v>
          </cell>
          <cell r="F235">
            <v>0.23</v>
          </cell>
          <cell r="G235">
            <v>0.08</v>
          </cell>
          <cell r="H235">
            <v>0.19</v>
          </cell>
          <cell r="I235">
            <v>-0.21</v>
          </cell>
        </row>
        <row r="236">
          <cell r="B236">
            <v>0.01</v>
          </cell>
          <cell r="C236">
            <v>7.0000000000000007E-2</v>
          </cell>
          <cell r="D236">
            <v>0.03</v>
          </cell>
          <cell r="E236">
            <v>-0.01</v>
          </cell>
          <cell r="F236">
            <v>0.08</v>
          </cell>
          <cell r="G236">
            <v>0.11</v>
          </cell>
          <cell r="H236">
            <v>0.26</v>
          </cell>
          <cell r="I236">
            <v>-0.06</v>
          </cell>
        </row>
        <row r="238">
          <cell r="B238">
            <v>0.23</v>
          </cell>
          <cell r="C238">
            <v>0.34</v>
          </cell>
          <cell r="D238">
            <v>7.0000000000000007E-2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/>
        </row>
        <row r="239">
          <cell r="B239">
            <v>-0.08</v>
          </cell>
          <cell r="C239">
            <v>0.05</v>
          </cell>
          <cell r="D239">
            <v>0.1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/>
        </row>
        <row r="240">
          <cell r="B240">
            <v>-0.06</v>
          </cell>
          <cell r="C240">
            <v>0.03</v>
          </cell>
          <cell r="D240">
            <v>-0.06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/>
        </row>
        <row r="242">
          <cell r="B242">
            <v>0.09</v>
          </cell>
          <cell r="C242">
            <v>0.14000000000000001</v>
          </cell>
          <cell r="D242">
            <v>0.17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/>
        </row>
        <row r="243">
          <cell r="B243">
            <v>0.05</v>
          </cell>
          <cell r="C243">
            <v>0.11</v>
          </cell>
          <cell r="D243">
            <v>0.08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/>
        </row>
        <row r="244">
          <cell r="B244">
            <v>0.05</v>
          </cell>
          <cell r="C244">
            <v>0.11</v>
          </cell>
          <cell r="D244">
            <v>0.02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/>
        </row>
        <row r="246">
          <cell r="B246">
            <v>0</v>
          </cell>
          <cell r="C246">
            <v>0</v>
          </cell>
          <cell r="D246">
            <v>0</v>
          </cell>
          <cell r="E246">
            <v>0.09</v>
          </cell>
          <cell r="F246">
            <v>0.12</v>
          </cell>
          <cell r="G246">
            <v>0</v>
          </cell>
          <cell r="H246">
            <v>0.08</v>
          </cell>
          <cell r="I246">
            <v>0.17</v>
          </cell>
        </row>
        <row r="247">
          <cell r="B247">
            <v>0</v>
          </cell>
          <cell r="C247">
            <v>0</v>
          </cell>
          <cell r="D247">
            <v>0</v>
          </cell>
          <cell r="E247">
            <v>0.16</v>
          </cell>
          <cell r="F247">
            <v>0.15</v>
          </cell>
          <cell r="G247">
            <v>0.03</v>
          </cell>
          <cell r="H247">
            <v>0.1</v>
          </cell>
          <cell r="I247">
            <v>0.12</v>
          </cell>
        </row>
        <row r="248">
          <cell r="B248">
            <v>0</v>
          </cell>
          <cell r="C248">
            <v>0</v>
          </cell>
          <cell r="D248">
            <v>0</v>
          </cell>
          <cell r="E248">
            <v>-0.08</v>
          </cell>
          <cell r="F248">
            <v>0.08</v>
          </cell>
          <cell r="G248">
            <v>-0.04</v>
          </cell>
          <cell r="H248">
            <v>-0.09</v>
          </cell>
          <cell r="I248">
            <v>0.28000000000000003</v>
          </cell>
        </row>
        <row r="249">
          <cell r="B249">
            <v>-0.02</v>
          </cell>
          <cell r="C249">
            <v>-0.3</v>
          </cell>
          <cell r="D249">
            <v>0.02</v>
          </cell>
          <cell r="E249">
            <v>0.12</v>
          </cell>
          <cell r="F249">
            <v>-0.53</v>
          </cell>
          <cell r="G249">
            <v>-0.26</v>
          </cell>
          <cell r="H249">
            <v>-0.17</v>
          </cell>
          <cell r="I249">
            <v>3.02</v>
          </cell>
        </row>
        <row r="252">
          <cell r="B252" t="str">
            <v>NA</v>
          </cell>
          <cell r="C252" t="str">
            <v>NA</v>
          </cell>
          <cell r="D252" t="str">
            <v>NA</v>
          </cell>
          <cell r="E252" t="str">
            <v>NA</v>
          </cell>
          <cell r="F252">
            <v>0.05</v>
          </cell>
          <cell r="G252">
            <v>0.01</v>
          </cell>
          <cell r="H252">
            <v>0.17</v>
          </cell>
          <cell r="I252">
            <v>0.06</v>
          </cell>
        </row>
        <row r="253">
          <cell r="B253" t="str">
            <v>NA</v>
          </cell>
          <cell r="C253" t="str">
            <v>NA</v>
          </cell>
          <cell r="D253" t="str">
            <v>NA</v>
          </cell>
          <cell r="E253" t="str">
            <v>NA</v>
          </cell>
          <cell r="F253">
            <v>-0.17</v>
          </cell>
          <cell r="G253">
            <v>-0.22</v>
          </cell>
          <cell r="H253">
            <v>0.13</v>
          </cell>
          <cell r="I253">
            <v>-0.03</v>
          </cell>
        </row>
        <row r="254">
          <cell r="B254" t="str">
            <v>NA</v>
          </cell>
          <cell r="C254" t="str">
            <v>NA</v>
          </cell>
          <cell r="D254" t="str">
            <v>NA</v>
          </cell>
          <cell r="E254" t="str">
            <v>NA</v>
          </cell>
          <cell r="F254">
            <v>-0.13</v>
          </cell>
          <cell r="G254">
            <v>0.08</v>
          </cell>
          <cell r="H254">
            <v>0.14000000000000001</v>
          </cell>
          <cell r="I254">
            <v>-0.16</v>
          </cell>
        </row>
        <row r="255">
          <cell r="B255" t="str">
            <v>NA</v>
          </cell>
          <cell r="C255" t="str">
            <v>NA</v>
          </cell>
          <cell r="D255" t="str">
            <v>NA</v>
          </cell>
          <cell r="E255" t="str">
            <v>NA</v>
          </cell>
          <cell r="F255">
            <v>0.04</v>
          </cell>
          <cell r="G255">
            <v>-0.14000000000000001</v>
          </cell>
          <cell r="H255">
            <v>-0.01</v>
          </cell>
          <cell r="I255">
            <v>0.42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4" sqref="A4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199</v>
      </c>
    </row>
    <row r="4" spans="1:1" x14ac:dyDescent="0.3">
      <c r="A4" s="19" t="s">
        <v>200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8"/>
  <sheetViews>
    <sheetView workbookViewId="0">
      <pane ySplit="1" topLeftCell="A67" activePane="bottomLeft" state="frozen"/>
      <selection pane="bottomLeft" activeCell="B89" sqref="B89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 s="3">
        <v>861.7</v>
      </c>
      <c r="C17" s="3">
        <v>1697.9</v>
      </c>
      <c r="D17" s="3">
        <v>1657.8</v>
      </c>
      <c r="E17" s="3">
        <v>1623.8</v>
      </c>
      <c r="F17" s="3">
        <v>1579.7</v>
      </c>
      <c r="G17" s="3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3">
        <v>884.4</v>
      </c>
      <c r="C18" s="3">
        <v>1742.5</v>
      </c>
      <c r="D18" s="3">
        <v>1692</v>
      </c>
      <c r="E18" s="3">
        <v>1659.1</v>
      </c>
      <c r="F18" s="3">
        <v>1618.4</v>
      </c>
      <c r="G18" s="3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62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62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62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62">
        <v>8420</v>
      </c>
    </row>
    <row r="29" spans="1:9" x14ac:dyDescent="0.3">
      <c r="A29" s="11" t="s">
        <v>67</v>
      </c>
      <c r="B29" s="3">
        <v>389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62">
        <v>0</v>
      </c>
    </row>
    <row r="30" spans="1:9" x14ac:dyDescent="0.3">
      <c r="A30" s="11" t="s">
        <v>36</v>
      </c>
      <c r="B30" s="3">
        <v>1968</v>
      </c>
      <c r="C30" s="3">
        <v>1489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62">
        <v>2129</v>
      </c>
    </row>
    <row r="31" spans="1:9" x14ac:dyDescent="0.3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63">
        <f>+SUM(I25:I30)</f>
        <v>28213</v>
      </c>
    </row>
    <row r="32" spans="1:9" x14ac:dyDescent="0.3">
      <c r="A32" s="2" t="s">
        <v>37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62">
        <v>4791</v>
      </c>
    </row>
    <row r="33" spans="1:9" x14ac:dyDescent="0.3">
      <c r="A33" s="2" t="s">
        <v>38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3097</v>
      </c>
      <c r="H33" s="3">
        <v>3113</v>
      </c>
      <c r="I33" s="62">
        <v>2926</v>
      </c>
    </row>
    <row r="34" spans="1:9" x14ac:dyDescent="0.3">
      <c r="A34" s="2" t="s">
        <v>39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62">
        <v>286</v>
      </c>
    </row>
    <row r="35" spans="1:9" x14ac:dyDescent="0.3">
      <c r="A35" s="2" t="s">
        <v>40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62">
        <v>284</v>
      </c>
    </row>
    <row r="36" spans="1:9" x14ac:dyDescent="0.3">
      <c r="A36" s="2" t="s">
        <v>41</v>
      </c>
      <c r="B36" s="3">
        <v>2201</v>
      </c>
      <c r="C36" s="3">
        <v>2439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62">
        <v>3821</v>
      </c>
    </row>
    <row r="37" spans="1:9" ht="15" thickBot="1" x14ac:dyDescent="0.35">
      <c r="A37" s="6" t="s">
        <v>42</v>
      </c>
      <c r="B37" s="7">
        <f t="shared" ref="B37:H37" si="7">+SUM(B31:B36)</f>
        <v>21600</v>
      </c>
      <c r="C37" s="7">
        <f t="shared" si="7"/>
        <v>21396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5" thickTop="1" x14ac:dyDescent="0.3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11" t="s">
        <v>45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3">
      <c r="A41" s="11" t="s">
        <v>46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3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64">
        <v>3358</v>
      </c>
    </row>
    <row r="43" spans="1:9" x14ac:dyDescent="0.3">
      <c r="A43" s="11" t="s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467</v>
      </c>
      <c r="I43" s="3">
        <v>420</v>
      </c>
    </row>
    <row r="44" spans="1:9" x14ac:dyDescent="0.3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64">
        <v>6220</v>
      </c>
    </row>
    <row r="45" spans="1:9" x14ac:dyDescent="0.3">
      <c r="A45" s="11" t="s">
        <v>48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3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3">
      <c r="A47" s="2" t="s">
        <v>49</v>
      </c>
      <c r="B47" s="3">
        <v>1079</v>
      </c>
      <c r="C47" s="3">
        <v>2010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3">
      <c r="A48" s="2" t="s">
        <v>50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2913</v>
      </c>
      <c r="H48" s="3">
        <v>2931</v>
      </c>
      <c r="I48" s="3">
        <v>2777</v>
      </c>
    </row>
    <row r="49" spans="1:9" x14ac:dyDescent="0.3">
      <c r="A49" s="2" t="s">
        <v>51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3">
      <c r="A50" s="2" t="s">
        <v>52</v>
      </c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11" t="s">
        <v>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3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56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/>
      <c r="I54" s="3"/>
    </row>
    <row r="55" spans="1:9" x14ac:dyDescent="0.3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3">
      <c r="A56" s="17" t="s">
        <v>58</v>
      </c>
      <c r="B56" s="3">
        <v>6773</v>
      </c>
      <c r="C56" s="3">
        <v>7786</v>
      </c>
      <c r="D56" s="3">
        <v>8638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3">
      <c r="A57" s="17" t="s">
        <v>59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3">
      <c r="A58" s="17" t="s">
        <v>60</v>
      </c>
      <c r="B58" s="3">
        <v>4685</v>
      </c>
      <c r="C58" s="3">
        <v>4151</v>
      </c>
      <c r="D58" s="3">
        <v>3979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3">
      <c r="A59" s="4" t="s">
        <v>61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s="12" customFormat="1" ht="15" thickBot="1" x14ac:dyDescent="0.35">
      <c r="A60" s="6" t="s">
        <v>62</v>
      </c>
      <c r="B60" s="7">
        <f t="shared" ref="B60:H60" si="10">+SUM(B46:B51)+B59</f>
        <v>21600</v>
      </c>
      <c r="C60" s="7">
        <f t="shared" si="10"/>
        <v>21396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ht="15" thickTop="1" x14ac:dyDescent="0.3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3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3">
      <c r="A63" t="s">
        <v>15</v>
      </c>
    </row>
    <row r="64" spans="1:9" s="1" customFormat="1" x14ac:dyDescent="0.3">
      <c r="A64" s="1" t="s">
        <v>63</v>
      </c>
      <c r="B64"/>
      <c r="C64"/>
      <c r="D64"/>
      <c r="E64"/>
      <c r="F64"/>
      <c r="G64"/>
      <c r="H64"/>
      <c r="I64"/>
    </row>
    <row r="65" spans="1:9" s="1" customFormat="1" x14ac:dyDescent="0.3">
      <c r="A65" s="10" t="s">
        <v>64</v>
      </c>
      <c r="B65" s="9">
        <f t="shared" ref="B65:G65" si="12">+B12</f>
        <v>3273</v>
      </c>
      <c r="C65" s="9">
        <f t="shared" si="12"/>
        <v>3760</v>
      </c>
      <c r="D65" s="9">
        <f t="shared" si="12"/>
        <v>4240</v>
      </c>
      <c r="E65" s="9">
        <f t="shared" si="12"/>
        <v>1933</v>
      </c>
      <c r="F65" s="9">
        <f t="shared" si="12"/>
        <v>4029</v>
      </c>
      <c r="G65" s="9">
        <f t="shared" si="12"/>
        <v>2539</v>
      </c>
      <c r="H65" s="9">
        <f>+H12</f>
        <v>5727</v>
      </c>
      <c r="I65" s="9">
        <f>+I12</f>
        <v>6046</v>
      </c>
    </row>
    <row r="66" spans="1:9" x14ac:dyDescent="0.3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11" t="s">
        <v>66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3">
      <c r="A68" s="11" t="s">
        <v>67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3">
      <c r="A69" s="11" t="s">
        <v>68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3">
      <c r="A70" s="11" t="s">
        <v>69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3">
      <c r="A71" s="11" t="s">
        <v>70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3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11" t="s">
        <v>72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3">
      <c r="A74" s="11" t="s">
        <v>73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3">
      <c r="A75" s="11" t="s">
        <v>98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3">
      <c r="A76" s="11" t="s">
        <v>97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3">
      <c r="A77" s="25" t="s">
        <v>74</v>
      </c>
      <c r="B77" s="26">
        <f t="shared" ref="B77:H77" si="13">+SUM(B65:B76)</f>
        <v>4680</v>
      </c>
      <c r="C77" s="26">
        <f t="shared" si="13"/>
        <v>3096</v>
      </c>
      <c r="D77" s="26">
        <f t="shared" si="13"/>
        <v>3640</v>
      </c>
      <c r="E77" s="26">
        <f t="shared" si="13"/>
        <v>4955</v>
      </c>
      <c r="F77" s="26">
        <f t="shared" si="13"/>
        <v>5903</v>
      </c>
      <c r="G77" s="26">
        <f t="shared" si="13"/>
        <v>2485</v>
      </c>
      <c r="H77" s="26">
        <f t="shared" si="13"/>
        <v>6657</v>
      </c>
      <c r="I77" s="26">
        <f>+SUM(I65:I76)</f>
        <v>5188</v>
      </c>
    </row>
    <row r="78" spans="1:9" x14ac:dyDescent="0.3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2" t="s">
        <v>76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3">
      <c r="A80" s="2" t="s">
        <v>77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3">
      <c r="A81" s="2" t="s">
        <v>78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3">
      <c r="A82" s="2" t="s">
        <v>209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210</v>
      </c>
      <c r="B84" s="3">
        <v>3</v>
      </c>
      <c r="C84" s="3">
        <v>10</v>
      </c>
      <c r="D84" s="3">
        <v>13</v>
      </c>
      <c r="E84" s="3">
        <v>3</v>
      </c>
      <c r="F84" s="3">
        <v>5</v>
      </c>
      <c r="G84" s="3">
        <v>0</v>
      </c>
      <c r="H84" s="3"/>
      <c r="I84" s="3"/>
    </row>
    <row r="85" spans="1:9" x14ac:dyDescent="0.3">
      <c r="A85" s="2" t="s">
        <v>79</v>
      </c>
      <c r="B85" s="3">
        <v>0</v>
      </c>
      <c r="C85" s="3">
        <v>6</v>
      </c>
      <c r="D85" s="3">
        <v>-34</v>
      </c>
      <c r="E85" s="3">
        <v>-25</v>
      </c>
      <c r="F85" s="3">
        <v>0</v>
      </c>
      <c r="G85" s="3">
        <v>31</v>
      </c>
      <c r="H85" s="3">
        <v>171</v>
      </c>
      <c r="I85" s="3">
        <v>-19</v>
      </c>
    </row>
    <row r="86" spans="1:9" x14ac:dyDescent="0.3">
      <c r="A86" s="27" t="s">
        <v>80</v>
      </c>
      <c r="B86" s="26">
        <f t="shared" ref="B86:H86" si="14">+SUM(B79:B85)</f>
        <v>-175</v>
      </c>
      <c r="C86" s="26">
        <f t="shared" si="14"/>
        <v>-1034</v>
      </c>
      <c r="D86" s="26">
        <f t="shared" si="14"/>
        <v>-1008</v>
      </c>
      <c r="E86" s="26">
        <f t="shared" si="14"/>
        <v>276</v>
      </c>
      <c r="F86" s="26">
        <f t="shared" si="14"/>
        <v>-264</v>
      </c>
      <c r="G86" s="26">
        <f t="shared" si="14"/>
        <v>-1028</v>
      </c>
      <c r="H86" s="26">
        <f t="shared" si="14"/>
        <v>-3800</v>
      </c>
      <c r="I86" s="26">
        <f>+SUM(I79:I85)</f>
        <v>-1524</v>
      </c>
    </row>
    <row r="87" spans="1:9" x14ac:dyDescent="0.3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84</v>
      </c>
      <c r="B90" s="3">
        <v>-7</v>
      </c>
      <c r="C90" s="3">
        <v>-106</v>
      </c>
      <c r="D90" s="3">
        <v>-44</v>
      </c>
      <c r="E90" s="3">
        <v>-6</v>
      </c>
      <c r="F90" s="3">
        <v>-6</v>
      </c>
      <c r="G90" s="3">
        <v>0</v>
      </c>
      <c r="H90" s="3">
        <v>-197</v>
      </c>
      <c r="I90" s="3">
        <v>0</v>
      </c>
    </row>
    <row r="91" spans="1:9" x14ac:dyDescent="0.3">
      <c r="A91" s="2" t="s">
        <v>211</v>
      </c>
      <c r="B91" s="3">
        <v>-19</v>
      </c>
      <c r="C91" s="3">
        <v>-7</v>
      </c>
      <c r="D91" s="3">
        <v>-17</v>
      </c>
      <c r="E91" s="3">
        <v>-23</v>
      </c>
      <c r="F91" s="3">
        <v>-27</v>
      </c>
      <c r="G91" s="3">
        <v>0</v>
      </c>
      <c r="H91" s="3"/>
      <c r="I91" s="3"/>
    </row>
    <row r="92" spans="1:9" x14ac:dyDescent="0.3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3">
      <c r="A93" s="2" t="s">
        <v>212</v>
      </c>
      <c r="B93" s="3">
        <v>218</v>
      </c>
      <c r="C93" s="3">
        <v>281</v>
      </c>
      <c r="D93" s="3">
        <v>177</v>
      </c>
      <c r="E93" s="3">
        <v>0</v>
      </c>
      <c r="F93" s="3">
        <v>0</v>
      </c>
      <c r="G93" s="3">
        <v>0</v>
      </c>
      <c r="H93" s="3"/>
      <c r="I93" s="3"/>
    </row>
    <row r="94" spans="1:9" x14ac:dyDescent="0.3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86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3">
      <c r="A96" s="2" t="s">
        <v>213</v>
      </c>
      <c r="B96" s="3">
        <v>0</v>
      </c>
      <c r="C96" s="3">
        <v>0</v>
      </c>
      <c r="D96" s="3">
        <v>0</v>
      </c>
      <c r="E96" s="3">
        <v>-55</v>
      </c>
      <c r="F96" s="3">
        <v>-17</v>
      </c>
      <c r="G96" s="3">
        <v>0</v>
      </c>
      <c r="H96" s="3"/>
      <c r="I96" s="3"/>
    </row>
    <row r="97" spans="1:9" s="12" customFormat="1" x14ac:dyDescent="0.3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-58</v>
      </c>
      <c r="H97" s="3">
        <v>-136</v>
      </c>
      <c r="I97" s="3">
        <v>-151</v>
      </c>
    </row>
    <row r="98" spans="1:9" x14ac:dyDescent="0.3">
      <c r="A98" s="27" t="s">
        <v>88</v>
      </c>
      <c r="B98" s="26">
        <f t="shared" ref="B98:H98" si="15">+SUM(B88:B97)</f>
        <v>-2790</v>
      </c>
      <c r="C98" s="26">
        <f t="shared" si="15"/>
        <v>-2671</v>
      </c>
      <c r="D98" s="26">
        <f t="shared" si="15"/>
        <v>-1942</v>
      </c>
      <c r="E98" s="26">
        <f t="shared" si="15"/>
        <v>-4835</v>
      </c>
      <c r="F98" s="26">
        <f t="shared" si="15"/>
        <v>-5293</v>
      </c>
      <c r="G98" s="26">
        <f t="shared" si="15"/>
        <v>2491</v>
      </c>
      <c r="H98" s="26">
        <f t="shared" si="15"/>
        <v>-1459</v>
      </c>
      <c r="I98" s="26">
        <f>+SUM(I88:I97)</f>
        <v>-4836</v>
      </c>
    </row>
    <row r="99" spans="1:9" x14ac:dyDescent="0.3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3">
      <c r="A100" s="27" t="s">
        <v>90</v>
      </c>
      <c r="B100" s="26">
        <f t="shared" ref="B100:H100" si="16">+B77+B86+B98+B99</f>
        <v>1632</v>
      </c>
      <c r="C100" s="26">
        <f t="shared" si="16"/>
        <v>-714</v>
      </c>
      <c r="D100" s="26">
        <f t="shared" si="16"/>
        <v>670</v>
      </c>
      <c r="E100" s="26">
        <f t="shared" si="16"/>
        <v>441</v>
      </c>
      <c r="F100" s="26">
        <f t="shared" si="16"/>
        <v>217</v>
      </c>
      <c r="G100" s="26">
        <f t="shared" si="16"/>
        <v>3882</v>
      </c>
      <c r="H100" s="26">
        <f t="shared" si="16"/>
        <v>1541</v>
      </c>
      <c r="I100" s="26">
        <f>+I77+I86+I98+I99</f>
        <v>-1315</v>
      </c>
    </row>
    <row r="101" spans="1:9" x14ac:dyDescent="0.3">
      <c r="A101" t="s">
        <v>91</v>
      </c>
      <c r="B101" s="3">
        <v>2220</v>
      </c>
      <c r="C101" s="3">
        <f>B102</f>
        <v>3852</v>
      </c>
      <c r="D101" s="3">
        <f t="shared" ref="D101:G101" si="17">C102</f>
        <v>3138</v>
      </c>
      <c r="E101" s="3">
        <f t="shared" si="17"/>
        <v>3808</v>
      </c>
      <c r="F101" s="3">
        <f t="shared" si="17"/>
        <v>4249</v>
      </c>
      <c r="G101" s="3">
        <f t="shared" si="17"/>
        <v>4466</v>
      </c>
      <c r="H101" s="3">
        <v>8348</v>
      </c>
      <c r="I101" s="3">
        <f>+H102</f>
        <v>9889</v>
      </c>
    </row>
    <row r="102" spans="1:9" ht="15" thickBot="1" x14ac:dyDescent="0.35">
      <c r="A102" s="6" t="s">
        <v>92</v>
      </c>
      <c r="B102" s="7">
        <f>+B100+B101</f>
        <v>3852</v>
      </c>
      <c r="C102" s="7">
        <f t="shared" ref="C102:G102" si="18">+C100+C101</f>
        <v>3138</v>
      </c>
      <c r="D102" s="7">
        <f t="shared" si="18"/>
        <v>3808</v>
      </c>
      <c r="E102" s="7">
        <f t="shared" si="18"/>
        <v>4249</v>
      </c>
      <c r="F102" s="7">
        <f t="shared" si="18"/>
        <v>4466</v>
      </c>
      <c r="G102" s="7">
        <f t="shared" si="18"/>
        <v>8348</v>
      </c>
      <c r="H102" s="7">
        <f>+H100+H101</f>
        <v>9889</v>
      </c>
      <c r="I102" s="7">
        <f>+I100+I101</f>
        <v>8574</v>
      </c>
    </row>
    <row r="103" spans="1:9" ht="15" thickTop="1" x14ac:dyDescent="0.3">
      <c r="A103" s="12" t="s">
        <v>19</v>
      </c>
      <c r="B103" s="13">
        <f t="shared" ref="B103:H103" si="19">+B102-B25</f>
        <v>0</v>
      </c>
      <c r="C103" s="13">
        <f t="shared" si="19"/>
        <v>0</v>
      </c>
      <c r="D103" s="13">
        <f t="shared" si="19"/>
        <v>0</v>
      </c>
      <c r="E103" s="13">
        <f t="shared" si="19"/>
        <v>0</v>
      </c>
      <c r="F103" s="13">
        <f t="shared" si="19"/>
        <v>0</v>
      </c>
      <c r="G103" s="13">
        <f t="shared" si="19"/>
        <v>0</v>
      </c>
      <c r="H103" s="13">
        <f t="shared" si="19"/>
        <v>0</v>
      </c>
      <c r="I103" s="13">
        <f>+I102-I25</f>
        <v>0</v>
      </c>
    </row>
    <row r="104" spans="1:9" x14ac:dyDescent="0.3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3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3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3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3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3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3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2" t="s">
        <v>100</v>
      </c>
      <c r="B113" s="3">
        <f t="shared" ref="B113:G113" si="20">+SUM(B114:B116)</f>
        <v>13740</v>
      </c>
      <c r="C113" s="3">
        <f t="shared" si="20"/>
        <v>14764</v>
      </c>
      <c r="D113" s="3">
        <f t="shared" si="20"/>
        <v>15216</v>
      </c>
      <c r="E113" s="3">
        <f t="shared" si="20"/>
        <v>14855</v>
      </c>
      <c r="F113" s="3">
        <f t="shared" si="20"/>
        <v>15902</v>
      </c>
      <c r="G113" s="3">
        <f t="shared" si="20"/>
        <v>14484</v>
      </c>
      <c r="H113" s="3">
        <f t="shared" ref="H113" si="21">+SUM(H114:H116)</f>
        <v>17179</v>
      </c>
      <c r="I113" s="3">
        <f>+SUM(I114:I116)</f>
        <v>18353</v>
      </c>
    </row>
    <row r="114" spans="1:9" x14ac:dyDescent="0.3">
      <c r="A114" s="11" t="s">
        <v>113</v>
      </c>
      <c r="B114" s="3">
        <v>8506</v>
      </c>
      <c r="C114" s="3">
        <v>9299</v>
      </c>
      <c r="D114" s="3">
        <v>9684</v>
      </c>
      <c r="E114" s="3">
        <v>9322</v>
      </c>
      <c r="F114" s="3">
        <v>10045</v>
      </c>
      <c r="G114" s="3">
        <v>9329</v>
      </c>
      <c r="H114" s="8">
        <v>11644</v>
      </c>
      <c r="I114" s="8">
        <v>12228</v>
      </c>
    </row>
    <row r="115" spans="1:9" x14ac:dyDescent="0.3">
      <c r="A115" s="11" t="s">
        <v>114</v>
      </c>
      <c r="B115" s="3">
        <v>4410</v>
      </c>
      <c r="C115" s="3">
        <v>4746</v>
      </c>
      <c r="D115" s="3">
        <v>4886</v>
      </c>
      <c r="E115" s="3">
        <v>4938</v>
      </c>
      <c r="F115" s="3">
        <v>5260</v>
      </c>
      <c r="G115" s="3">
        <v>4639</v>
      </c>
      <c r="H115" s="8">
        <v>5028</v>
      </c>
      <c r="I115" s="8">
        <v>5492</v>
      </c>
    </row>
    <row r="116" spans="1:9" x14ac:dyDescent="0.3">
      <c r="A116" s="11" t="s">
        <v>115</v>
      </c>
      <c r="B116" s="3">
        <v>824</v>
      </c>
      <c r="C116" s="3">
        <v>719</v>
      </c>
      <c r="D116" s="3">
        <v>646</v>
      </c>
      <c r="E116" s="3">
        <v>595</v>
      </c>
      <c r="F116" s="3">
        <v>597</v>
      </c>
      <c r="G116" s="3">
        <v>516</v>
      </c>
      <c r="H116">
        <v>507</v>
      </c>
      <c r="I116">
        <v>633</v>
      </c>
    </row>
    <row r="117" spans="1:9" x14ac:dyDescent="0.3">
      <c r="A117" s="2" t="s">
        <v>101</v>
      </c>
      <c r="B117" s="3">
        <f t="shared" ref="B117:H117" si="22">+SUM(B118:B120)</f>
        <v>0</v>
      </c>
      <c r="C117" s="3">
        <f t="shared" si="22"/>
        <v>0</v>
      </c>
      <c r="D117" s="3">
        <f t="shared" si="22"/>
        <v>0</v>
      </c>
      <c r="E117" s="3">
        <f t="shared" si="22"/>
        <v>9242</v>
      </c>
      <c r="F117" s="3">
        <f t="shared" si="22"/>
        <v>9812</v>
      </c>
      <c r="G117" s="3">
        <f t="shared" si="22"/>
        <v>9347</v>
      </c>
      <c r="H117" s="3">
        <f t="shared" si="22"/>
        <v>11456</v>
      </c>
      <c r="I117" s="3">
        <f>+SUM(I118:I120)</f>
        <v>12479</v>
      </c>
    </row>
    <row r="118" spans="1:9" x14ac:dyDescent="0.3">
      <c r="A118" s="11" t="s">
        <v>113</v>
      </c>
      <c r="B118" s="3">
        <v>0</v>
      </c>
      <c r="C118" s="3">
        <v>0</v>
      </c>
      <c r="D118" s="3">
        <v>0</v>
      </c>
      <c r="E118" s="3">
        <v>5875</v>
      </c>
      <c r="F118" s="3">
        <v>6293</v>
      </c>
      <c r="G118" s="3">
        <v>5892</v>
      </c>
      <c r="H118" s="8">
        <v>6970</v>
      </c>
      <c r="I118" s="8">
        <v>7388</v>
      </c>
    </row>
    <row r="119" spans="1:9" x14ac:dyDescent="0.3">
      <c r="A119" s="11" t="s">
        <v>114</v>
      </c>
      <c r="B119" s="3">
        <v>0</v>
      </c>
      <c r="C119" s="3">
        <v>0</v>
      </c>
      <c r="D119" s="3">
        <v>0</v>
      </c>
      <c r="E119" s="3">
        <v>2940</v>
      </c>
      <c r="F119" s="3">
        <v>3087</v>
      </c>
      <c r="G119" s="3">
        <v>3053</v>
      </c>
      <c r="H119" s="8">
        <v>3996</v>
      </c>
      <c r="I119" s="8">
        <v>4527</v>
      </c>
    </row>
    <row r="120" spans="1:9" x14ac:dyDescent="0.3">
      <c r="A120" s="11" t="s">
        <v>115</v>
      </c>
      <c r="B120" s="3">
        <v>0</v>
      </c>
      <c r="C120" s="3">
        <v>0</v>
      </c>
      <c r="D120" s="3">
        <v>0</v>
      </c>
      <c r="E120" s="3">
        <v>427</v>
      </c>
      <c r="F120" s="3">
        <v>432</v>
      </c>
      <c r="G120" s="3">
        <v>402</v>
      </c>
      <c r="H120">
        <v>490</v>
      </c>
      <c r="I120">
        <v>564</v>
      </c>
    </row>
    <row r="121" spans="1:9" x14ac:dyDescent="0.3">
      <c r="A121" s="2" t="s">
        <v>214</v>
      </c>
      <c r="B121" s="3">
        <f t="shared" ref="B121:G121" si="23">+SUM(B122:B124)</f>
        <v>5709</v>
      </c>
      <c r="C121" s="3">
        <f t="shared" si="23"/>
        <v>5884</v>
      </c>
      <c r="D121" s="3">
        <f t="shared" si="23"/>
        <v>6211</v>
      </c>
      <c r="E121" s="3">
        <f t="shared" si="23"/>
        <v>0</v>
      </c>
      <c r="F121" s="3">
        <f t="shared" si="23"/>
        <v>0</v>
      </c>
      <c r="G121" s="3">
        <f t="shared" si="23"/>
        <v>0</v>
      </c>
    </row>
    <row r="122" spans="1:9" x14ac:dyDescent="0.3">
      <c r="A122" s="11" t="s">
        <v>113</v>
      </c>
      <c r="B122" s="3">
        <v>3876</v>
      </c>
      <c r="C122" s="3">
        <v>3985</v>
      </c>
      <c r="D122" s="3">
        <v>4068</v>
      </c>
      <c r="E122" s="3">
        <v>0</v>
      </c>
      <c r="F122" s="3">
        <v>0</v>
      </c>
      <c r="G122" s="3">
        <v>0</v>
      </c>
    </row>
    <row r="123" spans="1:9" x14ac:dyDescent="0.3">
      <c r="A123" s="11" t="s">
        <v>114</v>
      </c>
      <c r="B123" s="3">
        <v>1555</v>
      </c>
      <c r="C123" s="3">
        <v>1628</v>
      </c>
      <c r="D123" s="3">
        <v>1868</v>
      </c>
      <c r="E123" s="3">
        <v>0</v>
      </c>
      <c r="F123" s="3">
        <v>0</v>
      </c>
      <c r="G123" s="3">
        <v>0</v>
      </c>
    </row>
    <row r="124" spans="1:9" x14ac:dyDescent="0.3">
      <c r="A124" s="11" t="s">
        <v>115</v>
      </c>
      <c r="B124" s="3">
        <v>278</v>
      </c>
      <c r="C124" s="3">
        <v>271</v>
      </c>
      <c r="D124" s="3">
        <v>275</v>
      </c>
      <c r="E124" s="3">
        <v>0</v>
      </c>
      <c r="F124" s="3">
        <v>0</v>
      </c>
      <c r="G124" s="3">
        <v>0</v>
      </c>
    </row>
    <row r="125" spans="1:9" x14ac:dyDescent="0.3">
      <c r="A125" s="2" t="s">
        <v>215</v>
      </c>
      <c r="B125" s="3">
        <f t="shared" ref="B125:G125" si="24">+SUM(B126:B128)</f>
        <v>1417</v>
      </c>
      <c r="C125" s="3">
        <f t="shared" si="24"/>
        <v>1431</v>
      </c>
      <c r="D125" s="3">
        <f t="shared" si="24"/>
        <v>1487</v>
      </c>
      <c r="E125" s="3">
        <f t="shared" si="24"/>
        <v>0</v>
      </c>
      <c r="F125" s="3">
        <f t="shared" si="24"/>
        <v>0</v>
      </c>
      <c r="G125" s="3">
        <f t="shared" si="24"/>
        <v>0</v>
      </c>
    </row>
    <row r="126" spans="1:9" x14ac:dyDescent="0.3">
      <c r="A126" s="11" t="s">
        <v>113</v>
      </c>
      <c r="B126" s="3">
        <v>827</v>
      </c>
      <c r="C126" s="3">
        <v>882</v>
      </c>
      <c r="D126" s="3">
        <v>927</v>
      </c>
      <c r="E126" s="3">
        <v>0</v>
      </c>
      <c r="F126" s="3">
        <v>0</v>
      </c>
      <c r="G126" s="3">
        <v>0</v>
      </c>
    </row>
    <row r="127" spans="1:9" x14ac:dyDescent="0.3">
      <c r="A127" s="11" t="s">
        <v>114</v>
      </c>
      <c r="B127" s="3">
        <v>495</v>
      </c>
      <c r="C127" s="3">
        <v>463</v>
      </c>
      <c r="D127" s="3">
        <v>471</v>
      </c>
      <c r="E127" s="3">
        <v>0</v>
      </c>
      <c r="F127" s="3">
        <v>0</v>
      </c>
      <c r="G127" s="3">
        <v>0</v>
      </c>
    </row>
    <row r="128" spans="1:9" x14ac:dyDescent="0.3">
      <c r="A128" s="11" t="s">
        <v>115</v>
      </c>
      <c r="B128" s="3">
        <v>95</v>
      </c>
      <c r="C128" s="3">
        <v>86</v>
      </c>
      <c r="D128" s="3">
        <v>89</v>
      </c>
      <c r="E128" s="3">
        <v>0</v>
      </c>
      <c r="F128" s="3">
        <v>0</v>
      </c>
      <c r="G128" s="3">
        <v>0</v>
      </c>
    </row>
    <row r="129" spans="1:9" x14ac:dyDescent="0.3">
      <c r="A129" s="2" t="s">
        <v>102</v>
      </c>
      <c r="B129" s="3">
        <f t="shared" ref="B129:H129" si="25">+SUM(B130:B132)</f>
        <v>3067</v>
      </c>
      <c r="C129" s="3">
        <f t="shared" si="25"/>
        <v>3785</v>
      </c>
      <c r="D129" s="3">
        <f t="shared" si="25"/>
        <v>4237</v>
      </c>
      <c r="E129" s="3">
        <f t="shared" si="25"/>
        <v>5134</v>
      </c>
      <c r="F129" s="3">
        <f t="shared" si="25"/>
        <v>6208</v>
      </c>
      <c r="G129" s="3">
        <f t="shared" si="25"/>
        <v>6679</v>
      </c>
      <c r="H129" s="3">
        <f t="shared" si="25"/>
        <v>8290</v>
      </c>
      <c r="I129" s="3">
        <f>+SUM(I130:I132)</f>
        <v>7547</v>
      </c>
    </row>
    <row r="130" spans="1:9" x14ac:dyDescent="0.3">
      <c r="A130" s="11" t="s">
        <v>113</v>
      </c>
      <c r="B130" s="3">
        <v>2016</v>
      </c>
      <c r="C130" s="3">
        <v>2599</v>
      </c>
      <c r="D130" s="3">
        <v>2920</v>
      </c>
      <c r="E130" s="3">
        <v>3496</v>
      </c>
      <c r="F130" s="3">
        <v>4262</v>
      </c>
      <c r="G130" s="3">
        <v>4635</v>
      </c>
      <c r="H130" s="8">
        <v>5748</v>
      </c>
      <c r="I130" s="8">
        <v>5416</v>
      </c>
    </row>
    <row r="131" spans="1:9" x14ac:dyDescent="0.3">
      <c r="A131" s="11" t="s">
        <v>114</v>
      </c>
      <c r="B131" s="3">
        <v>925</v>
      </c>
      <c r="C131" s="3">
        <v>1055</v>
      </c>
      <c r="D131" s="3">
        <v>1188</v>
      </c>
      <c r="E131" s="3">
        <v>1508</v>
      </c>
      <c r="F131" s="3">
        <v>1808</v>
      </c>
      <c r="G131" s="3">
        <v>1896</v>
      </c>
      <c r="H131" s="8">
        <v>2347</v>
      </c>
      <c r="I131" s="8">
        <v>1938</v>
      </c>
    </row>
    <row r="132" spans="1:9" s="12" customFormat="1" x14ac:dyDescent="0.3">
      <c r="A132" s="11" t="s">
        <v>115</v>
      </c>
      <c r="B132" s="3">
        <v>126</v>
      </c>
      <c r="C132" s="3">
        <v>131</v>
      </c>
      <c r="D132" s="3">
        <v>129</v>
      </c>
      <c r="E132" s="3">
        <v>130</v>
      </c>
      <c r="F132" s="3">
        <v>138</v>
      </c>
      <c r="G132" s="3">
        <v>148</v>
      </c>
      <c r="H132">
        <v>195</v>
      </c>
      <c r="I132">
        <v>193</v>
      </c>
    </row>
    <row r="133" spans="1:9" x14ac:dyDescent="0.3">
      <c r="A133" s="2" t="s">
        <v>216</v>
      </c>
      <c r="B133" s="3">
        <f>+SUM(B134:B136)</f>
        <v>755</v>
      </c>
      <c r="C133" s="3">
        <f t="shared" ref="C133:G133" si="26">+SUM(C134:C136)</f>
        <v>869</v>
      </c>
      <c r="D133" s="3">
        <f t="shared" si="26"/>
        <v>1014</v>
      </c>
      <c r="E133" s="3">
        <f t="shared" si="26"/>
        <v>0</v>
      </c>
      <c r="F133" s="3">
        <f t="shared" si="26"/>
        <v>0</v>
      </c>
      <c r="G133" s="3">
        <f t="shared" si="26"/>
        <v>0</v>
      </c>
    </row>
    <row r="134" spans="1:9" x14ac:dyDescent="0.3">
      <c r="A134" s="11" t="s">
        <v>113</v>
      </c>
      <c r="B134" s="3">
        <v>452</v>
      </c>
      <c r="C134" s="3">
        <v>570</v>
      </c>
      <c r="D134" s="3">
        <v>666</v>
      </c>
      <c r="E134" s="3">
        <v>0</v>
      </c>
      <c r="F134" s="3">
        <v>0</v>
      </c>
      <c r="G134" s="3">
        <v>0</v>
      </c>
    </row>
    <row r="135" spans="1:9" x14ac:dyDescent="0.3">
      <c r="A135" s="11" t="s">
        <v>114</v>
      </c>
      <c r="B135" s="3">
        <v>230</v>
      </c>
      <c r="C135" s="3">
        <v>228</v>
      </c>
      <c r="D135" s="3">
        <v>275</v>
      </c>
      <c r="E135" s="3">
        <v>0</v>
      </c>
      <c r="F135" s="3">
        <v>0</v>
      </c>
      <c r="G135" s="3">
        <v>0</v>
      </c>
    </row>
    <row r="136" spans="1:9" x14ac:dyDescent="0.3">
      <c r="A136" s="11" t="s">
        <v>115</v>
      </c>
      <c r="B136" s="3">
        <v>73</v>
      </c>
      <c r="C136" s="3">
        <v>71</v>
      </c>
      <c r="D136" s="3">
        <v>73</v>
      </c>
      <c r="E136" s="3">
        <v>0</v>
      </c>
      <c r="F136" s="3">
        <v>0</v>
      </c>
      <c r="G136" s="3">
        <v>0</v>
      </c>
    </row>
    <row r="137" spans="1:9" x14ac:dyDescent="0.3">
      <c r="A137" s="2" t="s">
        <v>217</v>
      </c>
      <c r="B137" s="3">
        <f t="shared" ref="B137:G137" si="27">+SUM(B138:B140)</f>
        <v>3898</v>
      </c>
      <c r="C137" s="3">
        <f t="shared" si="27"/>
        <v>3701</v>
      </c>
      <c r="D137" s="3">
        <f t="shared" si="27"/>
        <v>3995</v>
      </c>
      <c r="E137" s="3">
        <f t="shared" si="27"/>
        <v>0</v>
      </c>
      <c r="F137" s="3">
        <f t="shared" si="27"/>
        <v>0</v>
      </c>
      <c r="G137" s="3">
        <f t="shared" si="27"/>
        <v>0</v>
      </c>
    </row>
    <row r="138" spans="1:9" x14ac:dyDescent="0.3">
      <c r="A138" s="11" t="s">
        <v>113</v>
      </c>
      <c r="B138" s="3">
        <v>2641</v>
      </c>
      <c r="C138" s="3">
        <v>2536</v>
      </c>
      <c r="D138" s="3">
        <v>2816</v>
      </c>
      <c r="E138" s="3">
        <v>0</v>
      </c>
      <c r="F138" s="3">
        <v>0</v>
      </c>
      <c r="G138" s="3">
        <v>0</v>
      </c>
    </row>
    <row r="139" spans="1:9" x14ac:dyDescent="0.3">
      <c r="A139" s="11" t="s">
        <v>114</v>
      </c>
      <c r="B139" s="3">
        <v>1021</v>
      </c>
      <c r="C139" s="3">
        <v>947</v>
      </c>
      <c r="D139" s="3">
        <v>966</v>
      </c>
      <c r="E139" s="3">
        <v>0</v>
      </c>
      <c r="F139" s="3">
        <v>0</v>
      </c>
      <c r="G139" s="3">
        <v>0</v>
      </c>
    </row>
    <row r="140" spans="1:9" x14ac:dyDescent="0.3">
      <c r="A140" s="11" t="s">
        <v>115</v>
      </c>
      <c r="B140" s="3">
        <v>236</v>
      </c>
      <c r="C140" s="3">
        <v>218</v>
      </c>
      <c r="D140" s="3">
        <v>213</v>
      </c>
      <c r="E140" s="3">
        <v>0</v>
      </c>
      <c r="F140" s="3">
        <v>0</v>
      </c>
      <c r="G140" s="3">
        <v>0</v>
      </c>
    </row>
    <row r="141" spans="1:9" x14ac:dyDescent="0.3">
      <c r="A141" s="2" t="s">
        <v>106</v>
      </c>
      <c r="B141" s="3">
        <f t="shared" ref="B141:H141" si="28">+SUM(B142:B144)</f>
        <v>0</v>
      </c>
      <c r="C141" s="3">
        <f t="shared" si="28"/>
        <v>0</v>
      </c>
      <c r="D141" s="3">
        <f t="shared" si="28"/>
        <v>0</v>
      </c>
      <c r="E141" s="3">
        <f t="shared" si="28"/>
        <v>5166</v>
      </c>
      <c r="F141" s="3">
        <f t="shared" si="28"/>
        <v>5254</v>
      </c>
      <c r="G141" s="3">
        <f t="shared" si="28"/>
        <v>5028</v>
      </c>
      <c r="H141" s="3">
        <f t="shared" si="28"/>
        <v>5343</v>
      </c>
      <c r="I141" s="3">
        <f>+SUM(I142:I144)</f>
        <v>5955</v>
      </c>
    </row>
    <row r="142" spans="1:9" x14ac:dyDescent="0.3">
      <c r="A142" s="11" t="s">
        <v>113</v>
      </c>
      <c r="B142" s="3">
        <v>0</v>
      </c>
      <c r="C142" s="3">
        <v>0</v>
      </c>
      <c r="D142" s="3">
        <v>0</v>
      </c>
      <c r="E142" s="3">
        <v>3575</v>
      </c>
      <c r="F142" s="3">
        <v>3622</v>
      </c>
      <c r="G142" s="3">
        <v>3449</v>
      </c>
      <c r="H142" s="8">
        <v>3659</v>
      </c>
      <c r="I142" s="8">
        <v>4111</v>
      </c>
    </row>
    <row r="143" spans="1:9" s="12" customFormat="1" x14ac:dyDescent="0.3">
      <c r="A143" s="11" t="s">
        <v>114</v>
      </c>
      <c r="B143" s="3">
        <v>0</v>
      </c>
      <c r="C143" s="3">
        <v>0</v>
      </c>
      <c r="D143" s="3">
        <v>0</v>
      </c>
      <c r="E143" s="3">
        <v>1347</v>
      </c>
      <c r="F143" s="3">
        <v>1395</v>
      </c>
      <c r="G143" s="3">
        <v>1365</v>
      </c>
      <c r="H143" s="8">
        <v>1494</v>
      </c>
      <c r="I143" s="8">
        <v>1610</v>
      </c>
    </row>
    <row r="144" spans="1:9" x14ac:dyDescent="0.3">
      <c r="A144" s="11" t="s">
        <v>115</v>
      </c>
      <c r="B144" s="3">
        <v>0</v>
      </c>
      <c r="C144" s="3">
        <v>0</v>
      </c>
      <c r="D144" s="3">
        <v>0</v>
      </c>
      <c r="E144" s="3">
        <v>244</v>
      </c>
      <c r="F144" s="3">
        <v>237</v>
      </c>
      <c r="G144" s="3">
        <v>214</v>
      </c>
      <c r="H144">
        <v>190</v>
      </c>
      <c r="I144">
        <v>234</v>
      </c>
    </row>
    <row r="145" spans="1:9" x14ac:dyDescent="0.3">
      <c r="A145" s="2" t="s">
        <v>107</v>
      </c>
      <c r="B145" s="3">
        <v>115</v>
      </c>
      <c r="C145" s="3">
        <v>73</v>
      </c>
      <c r="D145" s="3">
        <v>73</v>
      </c>
      <c r="E145" s="3">
        <v>88</v>
      </c>
      <c r="F145" s="3">
        <v>42</v>
      </c>
      <c r="G145" s="3">
        <v>30</v>
      </c>
      <c r="H145" s="3">
        <v>25</v>
      </c>
      <c r="I145" s="3">
        <v>102</v>
      </c>
    </row>
    <row r="146" spans="1:9" x14ac:dyDescent="0.3">
      <c r="A146" s="4" t="s">
        <v>103</v>
      </c>
      <c r="B146" s="5">
        <f>+B113+B117+B129+B141+B145+B121+B125+B137+B133</f>
        <v>28701</v>
      </c>
      <c r="C146" s="5">
        <f t="shared" ref="C146:I146" si="29">+C113+C117+C129+C141+C145+C121+C125+C137+C133</f>
        <v>30507</v>
      </c>
      <c r="D146" s="5">
        <f t="shared" si="29"/>
        <v>32233</v>
      </c>
      <c r="E146" s="5">
        <f t="shared" si="29"/>
        <v>34485</v>
      </c>
      <c r="F146" s="5">
        <f t="shared" si="29"/>
        <v>37218</v>
      </c>
      <c r="G146" s="5">
        <f t="shared" si="29"/>
        <v>35568</v>
      </c>
      <c r="H146" s="5">
        <f t="shared" si="29"/>
        <v>42293</v>
      </c>
      <c r="I146" s="5">
        <f t="shared" si="29"/>
        <v>44436</v>
      </c>
    </row>
    <row r="147" spans="1:9" x14ac:dyDescent="0.3">
      <c r="A147" s="2" t="s">
        <v>104</v>
      </c>
      <c r="B147" s="3">
        <v>1982</v>
      </c>
      <c r="C147" s="3">
        <v>1955</v>
      </c>
      <c r="D147" s="3">
        <v>2042</v>
      </c>
      <c r="E147" s="3">
        <f t="shared" ref="E147:G147" si="30">+SUM(E148:E151)</f>
        <v>1886</v>
      </c>
      <c r="F147" s="3">
        <f t="shared" si="30"/>
        <v>1906</v>
      </c>
      <c r="G147" s="3">
        <f t="shared" si="30"/>
        <v>1846</v>
      </c>
      <c r="H147" s="3">
        <f>+SUM(H148:H151)</f>
        <v>2205</v>
      </c>
      <c r="I147" s="3">
        <f>+SUM(I148:I151)</f>
        <v>2346</v>
      </c>
    </row>
    <row r="148" spans="1:9" x14ac:dyDescent="0.3">
      <c r="A148" s="11" t="s">
        <v>113</v>
      </c>
      <c r="B148" s="3">
        <v>0</v>
      </c>
      <c r="C148" s="3">
        <v>0</v>
      </c>
      <c r="D148" s="3">
        <v>0</v>
      </c>
      <c r="E148" s="3">
        <v>1611</v>
      </c>
      <c r="F148" s="3">
        <v>1658</v>
      </c>
      <c r="G148" s="3">
        <v>1642</v>
      </c>
      <c r="H148" s="3">
        <v>1986</v>
      </c>
      <c r="I148" s="3">
        <v>2094</v>
      </c>
    </row>
    <row r="149" spans="1:9" x14ac:dyDescent="0.3">
      <c r="A149" s="11" t="s">
        <v>114</v>
      </c>
      <c r="B149" s="3">
        <v>0</v>
      </c>
      <c r="C149" s="3">
        <v>0</v>
      </c>
      <c r="D149" s="3">
        <v>0</v>
      </c>
      <c r="E149" s="3">
        <v>144</v>
      </c>
      <c r="F149" s="3">
        <v>118</v>
      </c>
      <c r="G149" s="3">
        <v>89</v>
      </c>
      <c r="H149" s="3">
        <v>104</v>
      </c>
      <c r="I149" s="3">
        <v>103</v>
      </c>
    </row>
    <row r="150" spans="1:9" x14ac:dyDescent="0.3">
      <c r="A150" s="11" t="s">
        <v>115</v>
      </c>
      <c r="B150" s="3">
        <v>0</v>
      </c>
      <c r="C150" s="3">
        <v>0</v>
      </c>
      <c r="D150" s="3">
        <v>0</v>
      </c>
      <c r="E150" s="3">
        <v>28</v>
      </c>
      <c r="F150" s="3">
        <v>24</v>
      </c>
      <c r="G150" s="3">
        <v>25</v>
      </c>
      <c r="H150" s="3">
        <v>29</v>
      </c>
      <c r="I150" s="3">
        <v>26</v>
      </c>
    </row>
    <row r="151" spans="1:9" x14ac:dyDescent="0.3">
      <c r="A151" s="11" t="s">
        <v>121</v>
      </c>
      <c r="B151" s="3">
        <v>0</v>
      </c>
      <c r="C151" s="3">
        <v>0</v>
      </c>
      <c r="D151" s="3">
        <v>0</v>
      </c>
      <c r="E151" s="3">
        <v>103</v>
      </c>
      <c r="F151" s="3">
        <v>106</v>
      </c>
      <c r="G151" s="3">
        <v>90</v>
      </c>
      <c r="H151" s="3">
        <v>86</v>
      </c>
      <c r="I151" s="3">
        <v>123</v>
      </c>
    </row>
    <row r="152" spans="1:9" x14ac:dyDescent="0.3">
      <c r="A152" s="2" t="s">
        <v>108</v>
      </c>
      <c r="B152" s="3">
        <v>-82</v>
      </c>
      <c r="C152" s="3">
        <v>-86</v>
      </c>
      <c r="D152" s="3">
        <v>75</v>
      </c>
      <c r="E152" s="3">
        <v>26</v>
      </c>
      <c r="F152" s="3">
        <v>-7</v>
      </c>
      <c r="G152" s="3">
        <v>-11</v>
      </c>
      <c r="H152" s="3">
        <v>40</v>
      </c>
      <c r="I152" s="3">
        <v>-72</v>
      </c>
    </row>
    <row r="153" spans="1:9" ht="15" thickBot="1" x14ac:dyDescent="0.35">
      <c r="A153" s="6" t="s">
        <v>105</v>
      </c>
      <c r="B153" s="7">
        <f t="shared" ref="B153:H153" si="31">+B146+B147+B152</f>
        <v>30601</v>
      </c>
      <c r="C153" s="7">
        <f t="shared" si="31"/>
        <v>32376</v>
      </c>
      <c r="D153" s="7">
        <f t="shared" si="31"/>
        <v>34350</v>
      </c>
      <c r="E153" s="7">
        <f t="shared" si="31"/>
        <v>36397</v>
      </c>
      <c r="F153" s="7">
        <f t="shared" si="31"/>
        <v>39117</v>
      </c>
      <c r="G153" s="7">
        <f t="shared" si="31"/>
        <v>37403</v>
      </c>
      <c r="H153" s="7">
        <f t="shared" si="31"/>
        <v>44538</v>
      </c>
      <c r="I153" s="7">
        <f>+I146+I147+I152</f>
        <v>46710</v>
      </c>
    </row>
    <row r="154" spans="1:9" ht="15" thickTop="1" x14ac:dyDescent="0.3">
      <c r="A154" s="12" t="s">
        <v>111</v>
      </c>
      <c r="B154" s="13">
        <f>+I153-I2</f>
        <v>0</v>
      </c>
      <c r="C154" s="13">
        <f t="shared" ref="C154:G154" si="32">+C153-C2</f>
        <v>0</v>
      </c>
      <c r="D154" s="13">
        <f t="shared" si="32"/>
        <v>0</v>
      </c>
      <c r="E154" s="13">
        <f t="shared" si="32"/>
        <v>0</v>
      </c>
      <c r="F154" s="13">
        <f t="shared" si="32"/>
        <v>0</v>
      </c>
      <c r="G154" s="13">
        <f t="shared" si="32"/>
        <v>0</v>
      </c>
      <c r="H154" s="13">
        <f>+H153-H2</f>
        <v>0</v>
      </c>
      <c r="I154" s="12"/>
    </row>
    <row r="155" spans="1:9" x14ac:dyDescent="0.3">
      <c r="A155" s="1" t="s">
        <v>110</v>
      </c>
    </row>
    <row r="156" spans="1:9" x14ac:dyDescent="0.3">
      <c r="A156" s="2" t="s">
        <v>100</v>
      </c>
      <c r="B156" s="3">
        <v>3645</v>
      </c>
      <c r="C156" s="3">
        <v>3763</v>
      </c>
      <c r="D156" s="3">
        <v>3875</v>
      </c>
      <c r="E156" s="3">
        <v>3600</v>
      </c>
      <c r="F156" s="3">
        <v>3925</v>
      </c>
      <c r="G156" s="3">
        <v>2899</v>
      </c>
      <c r="H156" s="3">
        <v>5089</v>
      </c>
      <c r="I156" s="3">
        <v>5114</v>
      </c>
    </row>
    <row r="157" spans="1:9" x14ac:dyDescent="0.3">
      <c r="A157" s="2" t="s">
        <v>101</v>
      </c>
      <c r="B157" s="3">
        <v>0</v>
      </c>
      <c r="C157" s="3">
        <v>0</v>
      </c>
      <c r="D157" s="3">
        <v>0</v>
      </c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214</v>
      </c>
      <c r="B158" s="3">
        <v>1277</v>
      </c>
      <c r="C158" s="3">
        <v>1434</v>
      </c>
      <c r="D158" s="3">
        <v>1203</v>
      </c>
      <c r="E158" s="3">
        <v>0</v>
      </c>
      <c r="F158" s="3">
        <v>0</v>
      </c>
      <c r="G158" s="3">
        <v>0</v>
      </c>
      <c r="H158" s="3"/>
      <c r="I158" s="3"/>
    </row>
    <row r="159" spans="1:9" x14ac:dyDescent="0.3">
      <c r="A159" s="2" t="s">
        <v>215</v>
      </c>
      <c r="B159" s="3">
        <v>247</v>
      </c>
      <c r="C159" s="3">
        <v>289</v>
      </c>
      <c r="D159" s="3">
        <v>244</v>
      </c>
      <c r="E159" s="3">
        <v>0</v>
      </c>
      <c r="F159" s="3">
        <v>0</v>
      </c>
      <c r="G159" s="3">
        <v>0</v>
      </c>
      <c r="H159" s="3"/>
      <c r="I159" s="3"/>
    </row>
    <row r="160" spans="1:9" x14ac:dyDescent="0.3">
      <c r="A160" s="2" t="s">
        <v>102</v>
      </c>
      <c r="B160" s="3">
        <v>993</v>
      </c>
      <c r="C160" s="3">
        <v>1372</v>
      </c>
      <c r="D160" s="3">
        <v>1507</v>
      </c>
      <c r="E160" s="3">
        <v>1807</v>
      </c>
      <c r="F160" s="3">
        <v>2376</v>
      </c>
      <c r="G160" s="3">
        <v>2490</v>
      </c>
      <c r="H160" s="3">
        <v>3243</v>
      </c>
      <c r="I160" s="3">
        <v>2365</v>
      </c>
    </row>
    <row r="161" spans="1:9" x14ac:dyDescent="0.3">
      <c r="A161" s="2" t="s">
        <v>216</v>
      </c>
      <c r="B161" s="3">
        <v>100</v>
      </c>
      <c r="C161" s="3">
        <v>174</v>
      </c>
      <c r="D161" s="3">
        <v>224</v>
      </c>
      <c r="E161" s="3">
        <v>0</v>
      </c>
      <c r="F161" s="3">
        <v>0</v>
      </c>
      <c r="G161" s="3">
        <v>0</v>
      </c>
      <c r="H161" s="3"/>
      <c r="I161" s="3"/>
    </row>
    <row r="162" spans="1:9" x14ac:dyDescent="0.3">
      <c r="A162" s="2" t="s">
        <v>217</v>
      </c>
      <c r="B162" s="3">
        <v>818</v>
      </c>
      <c r="C162" s="3">
        <v>892</v>
      </c>
      <c r="D162" s="3">
        <v>816</v>
      </c>
      <c r="E162" s="3">
        <v>0</v>
      </c>
      <c r="F162" s="3">
        <v>0</v>
      </c>
      <c r="G162" s="3">
        <v>0</v>
      </c>
      <c r="H162" s="3"/>
      <c r="I162" s="3"/>
    </row>
    <row r="163" spans="1:9" x14ac:dyDescent="0.3">
      <c r="A163" s="2" t="s">
        <v>106</v>
      </c>
      <c r="B163" s="3">
        <v>0</v>
      </c>
      <c r="C163" s="3">
        <v>0</v>
      </c>
      <c r="D163" s="3">
        <v>0</v>
      </c>
      <c r="E163" s="3">
        <v>1189</v>
      </c>
      <c r="F163" s="3">
        <v>1323</v>
      </c>
      <c r="G163" s="3">
        <v>1184</v>
      </c>
      <c r="H163" s="3">
        <v>1530</v>
      </c>
      <c r="I163" s="3">
        <v>1896</v>
      </c>
    </row>
    <row r="164" spans="1:9" x14ac:dyDescent="0.3">
      <c r="A164" s="2" t="s">
        <v>107</v>
      </c>
      <c r="B164" s="3">
        <v>-2263</v>
      </c>
      <c r="C164" s="3">
        <v>-2596</v>
      </c>
      <c r="D164" s="3">
        <v>-2677</v>
      </c>
      <c r="E164" s="3">
        <v>-2658</v>
      </c>
      <c r="F164" s="3">
        <v>-3262</v>
      </c>
      <c r="G164" s="3">
        <v>-3468</v>
      </c>
      <c r="H164" s="3">
        <v>-3656</v>
      </c>
      <c r="I164" s="3">
        <v>-4262</v>
      </c>
    </row>
    <row r="165" spans="1:9" x14ac:dyDescent="0.3">
      <c r="A165" s="4" t="s">
        <v>103</v>
      </c>
      <c r="B165" s="5">
        <f t="shared" ref="B165:I165" si="33">+SUM(B156:B164)</f>
        <v>4817</v>
      </c>
      <c r="C165" s="5">
        <f t="shared" si="33"/>
        <v>5328</v>
      </c>
      <c r="D165" s="5">
        <f t="shared" si="33"/>
        <v>5192</v>
      </c>
      <c r="E165" s="5">
        <f t="shared" si="33"/>
        <v>5525</v>
      </c>
      <c r="F165" s="5">
        <f t="shared" si="33"/>
        <v>6357</v>
      </c>
      <c r="G165" s="5">
        <f t="shared" si="33"/>
        <v>4646</v>
      </c>
      <c r="H165" s="5">
        <f t="shared" si="33"/>
        <v>8641</v>
      </c>
      <c r="I165" s="5">
        <f t="shared" si="33"/>
        <v>8406</v>
      </c>
    </row>
    <row r="166" spans="1:9" x14ac:dyDescent="0.3">
      <c r="A166" s="2" t="s">
        <v>104</v>
      </c>
      <c r="B166" s="3">
        <v>517</v>
      </c>
      <c r="C166" s="3">
        <v>487</v>
      </c>
      <c r="D166" s="3">
        <v>477</v>
      </c>
      <c r="E166" s="3">
        <v>310</v>
      </c>
      <c r="F166" s="3">
        <v>303</v>
      </c>
      <c r="G166" s="3">
        <v>297</v>
      </c>
      <c r="H166" s="3">
        <v>543</v>
      </c>
      <c r="I166" s="3">
        <v>669</v>
      </c>
    </row>
    <row r="167" spans="1:9" x14ac:dyDescent="0.3">
      <c r="A167" s="2" t="s">
        <v>108</v>
      </c>
      <c r="B167" s="3">
        <v>-1101</v>
      </c>
      <c r="C167" s="3">
        <v>-1173</v>
      </c>
      <c r="D167" s="3">
        <v>-724</v>
      </c>
      <c r="E167" s="3">
        <v>-1456</v>
      </c>
      <c r="F167" s="3">
        <v>-1810</v>
      </c>
      <c r="G167" s="3">
        <v>-1967</v>
      </c>
      <c r="H167" s="3">
        <v>-2261</v>
      </c>
      <c r="I167" s="3">
        <v>-2219</v>
      </c>
    </row>
    <row r="168" spans="1:9" ht="15" thickBot="1" x14ac:dyDescent="0.35">
      <c r="A168" s="6" t="s">
        <v>112</v>
      </c>
      <c r="B168" s="7">
        <f t="shared" ref="B168" si="34">+SUM(B165:B167)</f>
        <v>4233</v>
      </c>
      <c r="C168" s="7">
        <f t="shared" ref="C168:H168" si="35">+SUM(C165:C167)</f>
        <v>4642</v>
      </c>
      <c r="D168" s="7">
        <f t="shared" si="35"/>
        <v>4945</v>
      </c>
      <c r="E168" s="7">
        <f t="shared" si="35"/>
        <v>4379</v>
      </c>
      <c r="F168" s="7">
        <f t="shared" si="35"/>
        <v>4850</v>
      </c>
      <c r="G168" s="7">
        <f t="shared" si="35"/>
        <v>2976</v>
      </c>
      <c r="H168" s="7">
        <f t="shared" si="35"/>
        <v>6923</v>
      </c>
      <c r="I168" s="7">
        <f>+SUM(I165:I167)</f>
        <v>6856</v>
      </c>
    </row>
    <row r="169" spans="1:9" ht="15" thickTop="1" x14ac:dyDescent="0.3">
      <c r="A169" s="12" t="s">
        <v>111</v>
      </c>
      <c r="B169" s="13">
        <f t="shared" ref="B169:H169" si="36">+B168-B10-B8</f>
        <v>0</v>
      </c>
      <c r="C169" s="13">
        <f t="shared" si="36"/>
        <v>0</v>
      </c>
      <c r="D169" s="13">
        <f t="shared" si="36"/>
        <v>0</v>
      </c>
      <c r="E169" s="13">
        <f t="shared" si="36"/>
        <v>0</v>
      </c>
      <c r="F169" s="13">
        <f t="shared" si="36"/>
        <v>0</v>
      </c>
      <c r="G169" s="13">
        <f t="shared" si="36"/>
        <v>0</v>
      </c>
      <c r="H169" s="13">
        <f t="shared" si="36"/>
        <v>0</v>
      </c>
      <c r="I169" s="13">
        <f>+I168-I10-I8</f>
        <v>0</v>
      </c>
    </row>
    <row r="170" spans="1:9" x14ac:dyDescent="0.3">
      <c r="A170" s="1" t="s">
        <v>117</v>
      </c>
    </row>
    <row r="171" spans="1:9" x14ac:dyDescent="0.3">
      <c r="A171" s="2" t="s">
        <v>100</v>
      </c>
      <c r="B171" s="3">
        <v>632</v>
      </c>
      <c r="C171" s="3">
        <v>742</v>
      </c>
      <c r="D171" s="3">
        <v>819</v>
      </c>
      <c r="E171" s="3">
        <v>848</v>
      </c>
      <c r="F171" s="3">
        <v>814</v>
      </c>
      <c r="G171" s="3">
        <v>645</v>
      </c>
      <c r="H171" s="3">
        <v>617</v>
      </c>
      <c r="I171" s="3">
        <v>639</v>
      </c>
    </row>
    <row r="172" spans="1:9" x14ac:dyDescent="0.3">
      <c r="A172" s="2" t="s">
        <v>101</v>
      </c>
      <c r="B172" s="3">
        <v>0</v>
      </c>
      <c r="C172" s="3">
        <v>0</v>
      </c>
      <c r="D172" s="3">
        <v>0</v>
      </c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214</v>
      </c>
      <c r="B173" s="3">
        <v>451</v>
      </c>
      <c r="C173" s="3">
        <v>589</v>
      </c>
      <c r="D173" s="3">
        <v>658</v>
      </c>
      <c r="E173" s="3">
        <v>0</v>
      </c>
      <c r="F173" s="3">
        <v>0</v>
      </c>
      <c r="G173" s="3">
        <v>0</v>
      </c>
      <c r="H173" s="3"/>
      <c r="I173" s="3"/>
    </row>
    <row r="174" spans="1:9" x14ac:dyDescent="0.3">
      <c r="A174" s="2" t="s">
        <v>215</v>
      </c>
      <c r="B174" s="3">
        <v>47</v>
      </c>
      <c r="C174" s="3">
        <v>50</v>
      </c>
      <c r="D174" s="3">
        <v>48</v>
      </c>
      <c r="E174" s="3">
        <v>0</v>
      </c>
      <c r="F174" s="3">
        <v>0</v>
      </c>
      <c r="G174" s="3">
        <v>0</v>
      </c>
      <c r="H174" s="3"/>
      <c r="I174" s="3"/>
    </row>
    <row r="175" spans="1:9" x14ac:dyDescent="0.3">
      <c r="A175" s="2" t="s">
        <v>102</v>
      </c>
      <c r="B175" s="3">
        <v>254</v>
      </c>
      <c r="C175" s="3">
        <v>234</v>
      </c>
      <c r="D175" s="3">
        <v>225</v>
      </c>
      <c r="E175" s="3">
        <v>256</v>
      </c>
      <c r="F175" s="3">
        <v>237</v>
      </c>
      <c r="G175" s="3">
        <v>214</v>
      </c>
      <c r="H175" s="3">
        <v>288</v>
      </c>
      <c r="I175" s="3">
        <v>303</v>
      </c>
    </row>
    <row r="176" spans="1:9" x14ac:dyDescent="0.3">
      <c r="A176" s="2" t="s">
        <v>216</v>
      </c>
      <c r="B176" s="3">
        <v>205</v>
      </c>
      <c r="C176" s="3">
        <v>223</v>
      </c>
      <c r="D176" s="3">
        <v>223</v>
      </c>
      <c r="E176" s="3">
        <v>0</v>
      </c>
      <c r="F176" s="3">
        <v>0</v>
      </c>
      <c r="G176" s="3">
        <v>0</v>
      </c>
      <c r="H176" s="3"/>
      <c r="I176" s="3"/>
    </row>
    <row r="177" spans="1:9" x14ac:dyDescent="0.3">
      <c r="A177" s="2" t="s">
        <v>217</v>
      </c>
      <c r="B177" s="3">
        <v>103</v>
      </c>
      <c r="C177" s="3">
        <v>109</v>
      </c>
      <c r="D177" s="3">
        <v>120</v>
      </c>
      <c r="E177" s="3">
        <v>0</v>
      </c>
      <c r="F177" s="3">
        <v>0</v>
      </c>
      <c r="G177" s="3">
        <v>0</v>
      </c>
      <c r="H177" s="3"/>
      <c r="I177" s="3"/>
    </row>
    <row r="178" spans="1:9" x14ac:dyDescent="0.3">
      <c r="A178" s="2" t="s">
        <v>118</v>
      </c>
      <c r="B178" s="3">
        <v>0</v>
      </c>
      <c r="C178" s="3">
        <v>0</v>
      </c>
      <c r="D178" s="3">
        <v>0</v>
      </c>
      <c r="E178" s="3">
        <v>339</v>
      </c>
      <c r="F178" s="3">
        <v>326</v>
      </c>
      <c r="G178" s="3">
        <v>296</v>
      </c>
      <c r="H178" s="3">
        <v>304</v>
      </c>
      <c r="I178" s="3">
        <v>274</v>
      </c>
    </row>
    <row r="179" spans="1:9" x14ac:dyDescent="0.3">
      <c r="A179" s="2" t="s">
        <v>107</v>
      </c>
      <c r="B179" s="3">
        <v>484</v>
      </c>
      <c r="C179" s="3">
        <v>511</v>
      </c>
      <c r="D179" s="3">
        <v>533</v>
      </c>
      <c r="E179" s="3">
        <v>597</v>
      </c>
      <c r="F179" s="3">
        <v>665</v>
      </c>
      <c r="G179" s="3">
        <v>830</v>
      </c>
      <c r="H179" s="3">
        <v>780</v>
      </c>
      <c r="I179" s="3">
        <v>789</v>
      </c>
    </row>
    <row r="180" spans="1:9" x14ac:dyDescent="0.3">
      <c r="A180" s="4" t="s">
        <v>119</v>
      </c>
      <c r="B180" s="5">
        <f t="shared" ref="B180:G180" si="37">+SUM(B171:B179)</f>
        <v>2176</v>
      </c>
      <c r="C180" s="5">
        <f t="shared" si="37"/>
        <v>2458</v>
      </c>
      <c r="D180" s="5">
        <f t="shared" si="37"/>
        <v>2626</v>
      </c>
      <c r="E180" s="5">
        <f t="shared" si="37"/>
        <v>2889</v>
      </c>
      <c r="F180" s="5">
        <f t="shared" si="37"/>
        <v>2971</v>
      </c>
      <c r="G180" s="5">
        <f t="shared" si="37"/>
        <v>2870</v>
      </c>
      <c r="H180" s="5">
        <f t="shared" ref="H180:I180" si="38">+SUM(H171:H179)</f>
        <v>2971</v>
      </c>
      <c r="I180" s="5">
        <f t="shared" si="38"/>
        <v>2925</v>
      </c>
    </row>
    <row r="181" spans="1:9" x14ac:dyDescent="0.3">
      <c r="A181" s="2" t="s">
        <v>104</v>
      </c>
      <c r="B181" s="3">
        <v>122</v>
      </c>
      <c r="C181" s="3">
        <v>125</v>
      </c>
      <c r="D181" s="3">
        <v>125</v>
      </c>
      <c r="E181" s="3">
        <v>115</v>
      </c>
      <c r="F181" s="3">
        <v>100</v>
      </c>
      <c r="G181" s="3">
        <v>80</v>
      </c>
      <c r="H181" s="3">
        <v>63</v>
      </c>
      <c r="I181" s="3">
        <v>49</v>
      </c>
    </row>
    <row r="182" spans="1:9" x14ac:dyDescent="0.3">
      <c r="A182" s="2" t="s">
        <v>108</v>
      </c>
      <c r="B182" s="3">
        <v>713</v>
      </c>
      <c r="C182" s="3">
        <v>937</v>
      </c>
      <c r="D182" s="3">
        <v>1238</v>
      </c>
      <c r="E182" s="3">
        <v>1450</v>
      </c>
      <c r="F182" s="3">
        <v>1673</v>
      </c>
      <c r="G182" s="3">
        <v>1916</v>
      </c>
      <c r="H182" s="3">
        <v>1870</v>
      </c>
      <c r="I182" s="3">
        <v>1817</v>
      </c>
    </row>
    <row r="183" spans="1:9" ht="15" thickBot="1" x14ac:dyDescent="0.35">
      <c r="A183" s="6" t="s">
        <v>120</v>
      </c>
      <c r="B183" s="7">
        <f t="shared" ref="B183:H183" si="39">+SUM(B180:B182)</f>
        <v>3011</v>
      </c>
      <c r="C183" s="7">
        <f t="shared" si="39"/>
        <v>3520</v>
      </c>
      <c r="D183" s="7">
        <f t="shared" si="39"/>
        <v>3989</v>
      </c>
      <c r="E183" s="7">
        <f t="shared" si="39"/>
        <v>4454</v>
      </c>
      <c r="F183" s="7">
        <f t="shared" si="39"/>
        <v>4744</v>
      </c>
      <c r="G183" s="7">
        <f t="shared" si="39"/>
        <v>4866</v>
      </c>
      <c r="H183" s="7">
        <f t="shared" si="39"/>
        <v>4904</v>
      </c>
      <c r="I183" s="7">
        <f>+SUM(I180:I182)</f>
        <v>4791</v>
      </c>
    </row>
    <row r="184" spans="1:9" ht="15" thickTop="1" x14ac:dyDescent="0.3">
      <c r="A184" s="12" t="s">
        <v>111</v>
      </c>
      <c r="B184" s="13">
        <f t="shared" ref="B184:H184" si="40">+B183-B32</f>
        <v>0</v>
      </c>
      <c r="C184" s="13">
        <f t="shared" si="40"/>
        <v>0</v>
      </c>
      <c r="D184" s="13">
        <f t="shared" si="40"/>
        <v>0</v>
      </c>
      <c r="E184" s="13">
        <f t="shared" si="40"/>
        <v>0</v>
      </c>
      <c r="F184" s="13">
        <f t="shared" si="40"/>
        <v>0</v>
      </c>
      <c r="G184" s="13">
        <f t="shared" si="40"/>
        <v>0</v>
      </c>
      <c r="H184" s="13">
        <f t="shared" si="40"/>
        <v>0</v>
      </c>
      <c r="I184" s="13">
        <f>+I183-I32</f>
        <v>0</v>
      </c>
    </row>
    <row r="185" spans="1:9" x14ac:dyDescent="0.3">
      <c r="A185" s="1" t="s">
        <v>122</v>
      </c>
    </row>
    <row r="186" spans="1:9" x14ac:dyDescent="0.3">
      <c r="A186" s="2" t="s">
        <v>100</v>
      </c>
      <c r="B186" s="3">
        <v>208</v>
      </c>
      <c r="C186" s="3">
        <v>242</v>
      </c>
      <c r="D186" s="3">
        <v>223</v>
      </c>
      <c r="E186" s="3">
        <v>196</v>
      </c>
      <c r="F186" s="3">
        <v>117</v>
      </c>
      <c r="G186" s="3">
        <v>110</v>
      </c>
      <c r="H186" s="3">
        <v>98</v>
      </c>
      <c r="I186" s="3">
        <v>146</v>
      </c>
    </row>
    <row r="187" spans="1:9" x14ac:dyDescent="0.3">
      <c r="A187" s="2" t="s">
        <v>101</v>
      </c>
      <c r="B187" s="3">
        <v>0</v>
      </c>
      <c r="C187" s="3">
        <v>0</v>
      </c>
      <c r="D187" s="3">
        <v>0</v>
      </c>
      <c r="E187" s="3">
        <v>240</v>
      </c>
      <c r="F187" s="3">
        <v>233</v>
      </c>
      <c r="G187" s="3">
        <v>139</v>
      </c>
      <c r="H187" s="3">
        <v>153</v>
      </c>
      <c r="I187" s="3">
        <v>197</v>
      </c>
    </row>
    <row r="188" spans="1:9" x14ac:dyDescent="0.3">
      <c r="A188" s="2" t="s">
        <v>214</v>
      </c>
      <c r="B188" s="3">
        <v>216</v>
      </c>
      <c r="C188" s="3">
        <v>215</v>
      </c>
      <c r="D188" s="3">
        <v>162</v>
      </c>
      <c r="E188" s="3">
        <v>0</v>
      </c>
      <c r="F188" s="3">
        <v>0</v>
      </c>
      <c r="G188" s="3">
        <v>0</v>
      </c>
      <c r="H188" s="3"/>
      <c r="I188" s="3"/>
    </row>
    <row r="189" spans="1:9" x14ac:dyDescent="0.3">
      <c r="A189" s="2" t="s">
        <v>215</v>
      </c>
      <c r="B189" s="3">
        <v>20</v>
      </c>
      <c r="C189" s="3">
        <v>17</v>
      </c>
      <c r="D189" s="3">
        <v>10</v>
      </c>
      <c r="E189" s="3">
        <v>0</v>
      </c>
      <c r="F189" s="3">
        <v>0</v>
      </c>
      <c r="G189" s="3">
        <v>0</v>
      </c>
      <c r="H189" s="3"/>
      <c r="I189" s="3"/>
    </row>
    <row r="190" spans="1:9" x14ac:dyDescent="0.3">
      <c r="A190" s="2" t="s">
        <v>102</v>
      </c>
      <c r="B190" s="3">
        <v>69</v>
      </c>
      <c r="C190" s="3">
        <v>44</v>
      </c>
      <c r="D190" s="3">
        <v>51</v>
      </c>
      <c r="E190" s="3">
        <v>76</v>
      </c>
      <c r="F190" s="3">
        <v>49</v>
      </c>
      <c r="G190" s="3">
        <v>28</v>
      </c>
      <c r="H190" s="3">
        <v>94</v>
      </c>
      <c r="I190" s="3">
        <v>78</v>
      </c>
    </row>
    <row r="191" spans="1:9" x14ac:dyDescent="0.3">
      <c r="A191" s="2" t="s">
        <v>216</v>
      </c>
      <c r="B191" s="3">
        <v>15</v>
      </c>
      <c r="C191" s="3">
        <v>13</v>
      </c>
      <c r="D191" s="3">
        <v>21</v>
      </c>
      <c r="E191" s="3">
        <v>0</v>
      </c>
      <c r="F191" s="3">
        <v>0</v>
      </c>
      <c r="G191" s="3">
        <v>0</v>
      </c>
      <c r="H191" s="3"/>
      <c r="I191" s="3"/>
    </row>
    <row r="192" spans="1:9" x14ac:dyDescent="0.3">
      <c r="A192" s="2" t="s">
        <v>217</v>
      </c>
      <c r="B192" s="3">
        <v>37</v>
      </c>
      <c r="C192" s="3">
        <v>51</v>
      </c>
      <c r="D192" s="3">
        <v>39</v>
      </c>
      <c r="E192" s="3">
        <v>0</v>
      </c>
      <c r="F192" s="3">
        <v>0</v>
      </c>
      <c r="G192" s="3">
        <v>0</v>
      </c>
      <c r="H192" s="3"/>
      <c r="I192" s="3"/>
    </row>
    <row r="193" spans="1:9" x14ac:dyDescent="0.3">
      <c r="A193" s="2" t="s">
        <v>118</v>
      </c>
      <c r="B193" s="3">
        <v>0</v>
      </c>
      <c r="C193" s="3">
        <v>0</v>
      </c>
      <c r="D193" s="3">
        <v>0</v>
      </c>
      <c r="E193" s="3">
        <v>49</v>
      </c>
      <c r="F193" s="3">
        <v>47</v>
      </c>
      <c r="G193" s="3">
        <v>41</v>
      </c>
      <c r="H193" s="3">
        <v>54</v>
      </c>
      <c r="I193" s="3">
        <v>56</v>
      </c>
    </row>
    <row r="194" spans="1:9" x14ac:dyDescent="0.3">
      <c r="A194" s="2" t="s">
        <v>107</v>
      </c>
      <c r="B194" s="3">
        <v>225</v>
      </c>
      <c r="C194" s="3">
        <v>258</v>
      </c>
      <c r="D194" s="3">
        <v>278</v>
      </c>
      <c r="E194" s="3">
        <v>286</v>
      </c>
      <c r="F194" s="3">
        <v>278</v>
      </c>
      <c r="G194" s="3">
        <v>438</v>
      </c>
      <c r="H194" s="3">
        <v>278</v>
      </c>
      <c r="I194" s="3">
        <v>222</v>
      </c>
    </row>
    <row r="195" spans="1:9" x14ac:dyDescent="0.3">
      <c r="A195" s="4" t="s">
        <v>119</v>
      </c>
      <c r="B195" s="5">
        <f t="shared" ref="B195:I195" si="41">+SUM(B186:B194)</f>
        <v>790</v>
      </c>
      <c r="C195" s="5">
        <f t="shared" si="41"/>
        <v>840</v>
      </c>
      <c r="D195" s="5">
        <f t="shared" si="41"/>
        <v>784</v>
      </c>
      <c r="E195" s="5">
        <f t="shared" si="41"/>
        <v>847</v>
      </c>
      <c r="F195" s="5">
        <f t="shared" si="41"/>
        <v>724</v>
      </c>
      <c r="G195" s="5">
        <f t="shared" si="41"/>
        <v>756</v>
      </c>
      <c r="H195" s="5">
        <f t="shared" si="41"/>
        <v>677</v>
      </c>
      <c r="I195" s="5">
        <f t="shared" si="41"/>
        <v>699</v>
      </c>
    </row>
    <row r="196" spans="1:9" x14ac:dyDescent="0.3">
      <c r="A196" s="2" t="s">
        <v>104</v>
      </c>
      <c r="B196" s="3">
        <v>69</v>
      </c>
      <c r="C196" s="3">
        <v>39</v>
      </c>
      <c r="D196" s="3">
        <v>30</v>
      </c>
      <c r="E196" s="3">
        <v>22</v>
      </c>
      <c r="F196" s="3">
        <v>18</v>
      </c>
      <c r="G196" s="3">
        <v>12</v>
      </c>
      <c r="H196" s="3">
        <v>7</v>
      </c>
      <c r="I196" s="3">
        <v>9</v>
      </c>
    </row>
    <row r="197" spans="1:9" x14ac:dyDescent="0.3">
      <c r="A197" s="2" t="s">
        <v>108</v>
      </c>
      <c r="B197" s="3">
        <f t="shared" ref="B197:G197" si="42">-(SUM(B195:B196)+B83)</f>
        <v>104</v>
      </c>
      <c r="C197" s="3">
        <f t="shared" si="42"/>
        <v>264</v>
      </c>
      <c r="D197" s="3">
        <f t="shared" si="42"/>
        <v>291</v>
      </c>
      <c r="E197" s="3">
        <f t="shared" si="42"/>
        <v>159</v>
      </c>
      <c r="F197" s="3">
        <f t="shared" si="42"/>
        <v>377</v>
      </c>
      <c r="G197" s="3">
        <f t="shared" si="42"/>
        <v>318</v>
      </c>
      <c r="H197" s="3">
        <f t="shared" ref="H197" si="43">-(SUM(H195:H196)+H83)</f>
        <v>11</v>
      </c>
      <c r="I197" s="3">
        <f>-(SUM(I195:I196)+I83)</f>
        <v>50</v>
      </c>
    </row>
    <row r="198" spans="1:9" ht="15" thickBot="1" x14ac:dyDescent="0.35">
      <c r="A198" s="6" t="s">
        <v>123</v>
      </c>
      <c r="B198" s="7">
        <f t="shared" ref="B198:G198" si="44">+SUM(B195:B197)</f>
        <v>963</v>
      </c>
      <c r="C198" s="7">
        <f t="shared" si="44"/>
        <v>1143</v>
      </c>
      <c r="D198" s="7">
        <f t="shared" si="44"/>
        <v>1105</v>
      </c>
      <c r="E198" s="7">
        <f t="shared" si="44"/>
        <v>1028</v>
      </c>
      <c r="F198" s="7">
        <f t="shared" si="44"/>
        <v>1119</v>
      </c>
      <c r="G198" s="7">
        <f t="shared" si="44"/>
        <v>1086</v>
      </c>
      <c r="H198" s="7">
        <f t="shared" ref="H198" si="45">+SUM(H195:H197)</f>
        <v>695</v>
      </c>
      <c r="I198" s="7">
        <f>+SUM(I195:I197)</f>
        <v>758</v>
      </c>
    </row>
    <row r="199" spans="1:9" ht="15" thickTop="1" x14ac:dyDescent="0.3">
      <c r="A199" s="12" t="s">
        <v>111</v>
      </c>
      <c r="B199" s="13">
        <f t="shared" ref="B199:H199" si="46">+B198+B83</f>
        <v>0</v>
      </c>
      <c r="C199" s="13">
        <f t="shared" si="46"/>
        <v>0</v>
      </c>
      <c r="D199" s="13">
        <f t="shared" si="46"/>
        <v>0</v>
      </c>
      <c r="E199" s="13">
        <f t="shared" si="46"/>
        <v>0</v>
      </c>
      <c r="F199" s="13">
        <f t="shared" si="46"/>
        <v>0</v>
      </c>
      <c r="G199" s="13">
        <f t="shared" si="46"/>
        <v>0</v>
      </c>
      <c r="H199" s="13">
        <f t="shared" si="46"/>
        <v>0</v>
      </c>
      <c r="I199" s="13">
        <f>+I198+I83</f>
        <v>0</v>
      </c>
    </row>
    <row r="200" spans="1:9" x14ac:dyDescent="0.3">
      <c r="A200" s="1" t="s">
        <v>124</v>
      </c>
    </row>
    <row r="201" spans="1:9" x14ac:dyDescent="0.3">
      <c r="A201" s="2" t="s">
        <v>100</v>
      </c>
      <c r="B201" s="3">
        <v>121</v>
      </c>
      <c r="C201" s="3">
        <v>133</v>
      </c>
      <c r="D201" s="3">
        <v>140</v>
      </c>
      <c r="E201" s="3">
        <v>160</v>
      </c>
      <c r="F201" s="3">
        <v>149</v>
      </c>
      <c r="G201" s="3">
        <v>148</v>
      </c>
      <c r="H201" s="3">
        <v>130</v>
      </c>
      <c r="I201" s="3">
        <v>124</v>
      </c>
    </row>
    <row r="202" spans="1:9" x14ac:dyDescent="0.3">
      <c r="A202" s="2" t="s">
        <v>101</v>
      </c>
      <c r="B202" s="3">
        <v>0</v>
      </c>
      <c r="C202" s="3">
        <v>0</v>
      </c>
      <c r="D202" s="3">
        <v>0</v>
      </c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214</v>
      </c>
      <c r="B203" s="3">
        <v>75</v>
      </c>
      <c r="C203" s="3">
        <v>72</v>
      </c>
      <c r="D203" s="3">
        <v>91</v>
      </c>
      <c r="E203" s="3">
        <v>0</v>
      </c>
      <c r="F203" s="3">
        <v>0</v>
      </c>
      <c r="G203" s="3">
        <v>0</v>
      </c>
      <c r="H203" s="3"/>
      <c r="I203" s="3"/>
    </row>
    <row r="204" spans="1:9" x14ac:dyDescent="0.3">
      <c r="A204" s="2" t="s">
        <v>215</v>
      </c>
      <c r="B204" s="3">
        <v>12</v>
      </c>
      <c r="C204" s="3">
        <v>12</v>
      </c>
      <c r="D204" s="3">
        <v>13</v>
      </c>
      <c r="E204" s="3">
        <v>0</v>
      </c>
      <c r="F204" s="3">
        <v>0</v>
      </c>
      <c r="G204" s="3">
        <v>0</v>
      </c>
      <c r="H204" s="3"/>
      <c r="I204" s="3"/>
    </row>
    <row r="205" spans="1:9" x14ac:dyDescent="0.3">
      <c r="A205" s="2" t="s">
        <v>102</v>
      </c>
      <c r="B205" s="3">
        <v>46</v>
      </c>
      <c r="C205" s="3">
        <v>48</v>
      </c>
      <c r="D205" s="3">
        <v>54</v>
      </c>
      <c r="E205" s="3">
        <v>56</v>
      </c>
      <c r="F205" s="3">
        <v>50</v>
      </c>
      <c r="G205" s="3">
        <v>44</v>
      </c>
      <c r="H205" s="3">
        <v>46</v>
      </c>
      <c r="I205" s="3">
        <v>41</v>
      </c>
    </row>
    <row r="206" spans="1:9" x14ac:dyDescent="0.3">
      <c r="A206" s="2" t="s">
        <v>216</v>
      </c>
      <c r="B206" s="3">
        <v>22</v>
      </c>
      <c r="C206" s="3">
        <v>18</v>
      </c>
      <c r="D206" s="3">
        <v>18</v>
      </c>
      <c r="E206" s="3">
        <v>0</v>
      </c>
      <c r="F206" s="3">
        <v>0</v>
      </c>
      <c r="G206" s="3">
        <v>0</v>
      </c>
      <c r="H206" s="3"/>
      <c r="I206" s="3"/>
    </row>
    <row r="207" spans="1:9" x14ac:dyDescent="0.3">
      <c r="A207" s="2" t="s">
        <v>217</v>
      </c>
      <c r="B207" s="3">
        <v>27</v>
      </c>
      <c r="C207" s="3">
        <v>25</v>
      </c>
      <c r="D207" s="3">
        <v>38</v>
      </c>
      <c r="E207" s="3">
        <v>0</v>
      </c>
      <c r="F207" s="3">
        <v>0</v>
      </c>
      <c r="G207" s="3">
        <v>0</v>
      </c>
      <c r="H207" s="3"/>
      <c r="I207" s="3"/>
    </row>
    <row r="208" spans="1:9" x14ac:dyDescent="0.3">
      <c r="A208" s="2" t="s">
        <v>106</v>
      </c>
      <c r="B208" s="3">
        <v>0</v>
      </c>
      <c r="C208" s="3">
        <v>0</v>
      </c>
      <c r="D208" s="3">
        <v>0</v>
      </c>
      <c r="E208" s="3">
        <v>55</v>
      </c>
      <c r="F208" s="3">
        <v>53</v>
      </c>
      <c r="G208" s="3">
        <v>46</v>
      </c>
      <c r="H208" s="3">
        <v>43</v>
      </c>
      <c r="I208" s="3">
        <v>42</v>
      </c>
    </row>
    <row r="209" spans="1:9" x14ac:dyDescent="0.3">
      <c r="A209" s="2" t="s">
        <v>107</v>
      </c>
      <c r="B209" s="3">
        <v>210</v>
      </c>
      <c r="C209" s="3">
        <v>230</v>
      </c>
      <c r="D209" s="3">
        <v>233</v>
      </c>
      <c r="E209" s="3">
        <v>217</v>
      </c>
      <c r="F209" s="3">
        <v>195</v>
      </c>
      <c r="G209" s="3">
        <v>214</v>
      </c>
      <c r="H209" s="3">
        <v>222</v>
      </c>
      <c r="I209" s="3">
        <v>220</v>
      </c>
    </row>
    <row r="210" spans="1:9" x14ac:dyDescent="0.3">
      <c r="A210" s="4" t="s">
        <v>119</v>
      </c>
      <c r="B210" s="5">
        <f t="shared" ref="B210:I210" si="47">+SUM(B201:B209)</f>
        <v>513</v>
      </c>
      <c r="C210" s="5">
        <f t="shared" si="47"/>
        <v>538</v>
      </c>
      <c r="D210" s="5">
        <f t="shared" si="47"/>
        <v>587</v>
      </c>
      <c r="E210" s="5">
        <f t="shared" si="47"/>
        <v>604</v>
      </c>
      <c r="F210" s="5">
        <f t="shared" si="47"/>
        <v>558</v>
      </c>
      <c r="G210" s="5">
        <f t="shared" si="47"/>
        <v>584</v>
      </c>
      <c r="H210" s="5">
        <f t="shared" si="47"/>
        <v>577</v>
      </c>
      <c r="I210" s="5">
        <f t="shared" si="47"/>
        <v>561</v>
      </c>
    </row>
    <row r="211" spans="1:9" x14ac:dyDescent="0.3">
      <c r="A211" s="2" t="s">
        <v>104</v>
      </c>
      <c r="B211" s="3">
        <v>18</v>
      </c>
      <c r="C211" s="3">
        <v>27</v>
      </c>
      <c r="D211" s="3">
        <v>28</v>
      </c>
      <c r="E211" s="3">
        <v>33</v>
      </c>
      <c r="F211" s="3">
        <v>31</v>
      </c>
      <c r="G211" s="3">
        <v>25</v>
      </c>
      <c r="H211" s="3">
        <v>26</v>
      </c>
      <c r="I211" s="3">
        <v>22</v>
      </c>
    </row>
    <row r="212" spans="1:9" x14ac:dyDescent="0.3">
      <c r="A212" s="2" t="s">
        <v>108</v>
      </c>
      <c r="B212" s="3">
        <v>75</v>
      </c>
      <c r="C212" s="3">
        <v>84</v>
      </c>
      <c r="D212" s="3">
        <v>91</v>
      </c>
      <c r="E212" s="3">
        <v>110</v>
      </c>
      <c r="F212" s="3">
        <v>116</v>
      </c>
      <c r="G212" s="3">
        <v>112</v>
      </c>
      <c r="H212" s="3">
        <v>141</v>
      </c>
      <c r="I212" s="3">
        <v>134</v>
      </c>
    </row>
    <row r="213" spans="1:9" ht="15" thickBot="1" x14ac:dyDescent="0.35">
      <c r="A213" s="6" t="s">
        <v>125</v>
      </c>
      <c r="B213" s="7">
        <f t="shared" ref="B213:H213" si="48">+SUM(B210:B212)</f>
        <v>606</v>
      </c>
      <c r="C213" s="7">
        <f t="shared" si="48"/>
        <v>649</v>
      </c>
      <c r="D213" s="7">
        <f t="shared" si="48"/>
        <v>706</v>
      </c>
      <c r="E213" s="7">
        <f t="shared" si="48"/>
        <v>747</v>
      </c>
      <c r="F213" s="7">
        <f t="shared" si="48"/>
        <v>705</v>
      </c>
      <c r="G213" s="7">
        <f t="shared" si="48"/>
        <v>721</v>
      </c>
      <c r="H213" s="7">
        <f t="shared" si="48"/>
        <v>744</v>
      </c>
      <c r="I213" s="7">
        <f>+SUM(I210:I212)</f>
        <v>717</v>
      </c>
    </row>
    <row r="214" spans="1:9" ht="15" thickTop="1" x14ac:dyDescent="0.3">
      <c r="A214" s="12" t="s">
        <v>111</v>
      </c>
      <c r="B214" s="13">
        <f t="shared" ref="B214:H214" si="49">+B213-B67</f>
        <v>0</v>
      </c>
      <c r="C214" s="13">
        <f t="shared" si="49"/>
        <v>0</v>
      </c>
      <c r="D214" s="13">
        <f t="shared" si="49"/>
        <v>0</v>
      </c>
      <c r="E214" s="13">
        <f t="shared" si="49"/>
        <v>0</v>
      </c>
      <c r="F214" s="13">
        <f t="shared" si="49"/>
        <v>0</v>
      </c>
      <c r="G214" s="13">
        <f t="shared" si="49"/>
        <v>0</v>
      </c>
      <c r="H214" s="13">
        <f t="shared" si="49"/>
        <v>0</v>
      </c>
      <c r="I214" s="13">
        <f>+I213-I67</f>
        <v>0</v>
      </c>
    </row>
    <row r="215" spans="1:9" x14ac:dyDescent="0.3">
      <c r="A215" s="14" t="s">
        <v>126</v>
      </c>
      <c r="B215" s="14"/>
      <c r="C215" s="14"/>
      <c r="D215" s="14"/>
      <c r="E215" s="14"/>
      <c r="F215" s="14"/>
      <c r="G215" s="14"/>
      <c r="H215" s="14"/>
      <c r="I215" s="14"/>
    </row>
    <row r="216" spans="1:9" x14ac:dyDescent="0.3">
      <c r="A216" s="28" t="s">
        <v>127</v>
      </c>
    </row>
    <row r="217" spans="1:9" x14ac:dyDescent="0.3">
      <c r="A217" s="33" t="s">
        <v>100</v>
      </c>
      <c r="B217" s="34">
        <v>0.12</v>
      </c>
      <c r="C217" s="34">
        <v>0.08</v>
      </c>
      <c r="D217" s="34">
        <v>0.03</v>
      </c>
      <c r="E217" s="34">
        <v>-0.02</v>
      </c>
      <c r="F217" s="34">
        <v>7.0000000000000007E-2</v>
      </c>
      <c r="G217" s="34">
        <v>-0.09</v>
      </c>
      <c r="H217" s="34">
        <v>0.19</v>
      </c>
      <c r="I217" s="34">
        <v>7.0000000000000007E-2</v>
      </c>
    </row>
    <row r="218" spans="1:9" x14ac:dyDescent="0.3">
      <c r="A218" s="31" t="s">
        <v>113</v>
      </c>
      <c r="B218" s="30">
        <v>0.14000000000000001</v>
      </c>
      <c r="C218" s="30">
        <v>0.1</v>
      </c>
      <c r="D218" s="30">
        <v>0.04</v>
      </c>
      <c r="E218" s="30">
        <v>-0.04</v>
      </c>
      <c r="F218" s="30">
        <v>0.08</v>
      </c>
      <c r="G218" s="30">
        <v>-7.0000000000000007E-2</v>
      </c>
      <c r="H218" s="30">
        <v>0.25</v>
      </c>
      <c r="I218" s="30">
        <v>0.05</v>
      </c>
    </row>
    <row r="219" spans="1:9" x14ac:dyDescent="0.3">
      <c r="A219" s="31" t="s">
        <v>114</v>
      </c>
      <c r="B219" s="30">
        <v>0.12</v>
      </c>
      <c r="C219" s="30">
        <v>0.08</v>
      </c>
      <c r="D219" s="30">
        <v>0.03</v>
      </c>
      <c r="E219" s="30">
        <v>0.01</v>
      </c>
      <c r="F219" s="30">
        <v>7.0000000000000007E-2</v>
      </c>
      <c r="G219" s="30">
        <v>-0.12</v>
      </c>
      <c r="H219" s="30">
        <v>0.08</v>
      </c>
      <c r="I219" s="30">
        <v>0.09</v>
      </c>
    </row>
    <row r="220" spans="1:9" x14ac:dyDescent="0.3">
      <c r="A220" s="31" t="s">
        <v>115</v>
      </c>
      <c r="B220" s="30">
        <v>-0.05</v>
      </c>
      <c r="C220" s="30">
        <v>-0.13</v>
      </c>
      <c r="D220" s="30">
        <v>-0.1</v>
      </c>
      <c r="E220" s="30">
        <v>-0.08</v>
      </c>
      <c r="F220" s="30">
        <v>0</v>
      </c>
      <c r="G220" s="30">
        <v>-0.14000000000000001</v>
      </c>
      <c r="H220" s="30">
        <v>-0.02</v>
      </c>
      <c r="I220" s="30">
        <v>0.25</v>
      </c>
    </row>
    <row r="221" spans="1:9" x14ac:dyDescent="0.3">
      <c r="A221" s="33" t="s">
        <v>101</v>
      </c>
      <c r="B221" s="34">
        <v>0</v>
      </c>
      <c r="C221" s="34">
        <v>0</v>
      </c>
      <c r="D221" s="34">
        <v>0</v>
      </c>
      <c r="E221" s="34">
        <v>0.09</v>
      </c>
      <c r="F221" s="34">
        <v>0.11</v>
      </c>
      <c r="G221" s="34">
        <v>-0.01</v>
      </c>
      <c r="H221" s="34">
        <v>0.17</v>
      </c>
      <c r="I221" s="34">
        <v>0.12</v>
      </c>
    </row>
    <row r="222" spans="1:9" x14ac:dyDescent="0.3">
      <c r="A222" s="31" t="s">
        <v>113</v>
      </c>
      <c r="B222" s="30">
        <v>0</v>
      </c>
      <c r="C222" s="30">
        <v>0</v>
      </c>
      <c r="D222" s="30">
        <v>0</v>
      </c>
      <c r="E222" s="30">
        <v>0.06</v>
      </c>
      <c r="F222" s="30">
        <v>0.12</v>
      </c>
      <c r="G222" s="30">
        <v>-0.03</v>
      </c>
      <c r="H222" s="30">
        <v>0.13</v>
      </c>
      <c r="I222" s="30">
        <v>0.09</v>
      </c>
    </row>
    <row r="223" spans="1:9" x14ac:dyDescent="0.3">
      <c r="A223" s="31" t="s">
        <v>114</v>
      </c>
      <c r="B223" s="30">
        <v>0</v>
      </c>
      <c r="C223" s="30">
        <v>0</v>
      </c>
      <c r="D223" s="30">
        <v>0</v>
      </c>
      <c r="E223" s="30">
        <v>0.16</v>
      </c>
      <c r="F223" s="30">
        <v>0.09</v>
      </c>
      <c r="G223" s="30">
        <v>0.02</v>
      </c>
      <c r="H223" s="30">
        <v>0.25</v>
      </c>
      <c r="I223" s="30">
        <v>0.16</v>
      </c>
    </row>
    <row r="224" spans="1:9" x14ac:dyDescent="0.3">
      <c r="A224" s="31" t="s">
        <v>115</v>
      </c>
      <c r="B224" s="30">
        <v>0</v>
      </c>
      <c r="C224" s="30">
        <v>0</v>
      </c>
      <c r="D224" s="30">
        <v>0</v>
      </c>
      <c r="E224" s="30">
        <v>0.06</v>
      </c>
      <c r="F224" s="30">
        <v>0.05</v>
      </c>
      <c r="G224" s="30">
        <v>-0.03</v>
      </c>
      <c r="H224" s="30">
        <v>0.19</v>
      </c>
      <c r="I224" s="30">
        <v>0.17</v>
      </c>
    </row>
    <row r="225" spans="1:9" x14ac:dyDescent="0.3">
      <c r="A225" s="33" t="s">
        <v>214</v>
      </c>
      <c r="B225" s="34">
        <v>0.21</v>
      </c>
      <c r="C225" s="34">
        <v>0.14000000000000001</v>
      </c>
      <c r="D225" s="34">
        <v>0.11</v>
      </c>
      <c r="E225" s="34">
        <v>0</v>
      </c>
      <c r="F225" s="34">
        <v>0</v>
      </c>
      <c r="G225" s="34">
        <v>0</v>
      </c>
      <c r="H225" s="34">
        <v>0</v>
      </c>
      <c r="I225" s="34">
        <v>0</v>
      </c>
    </row>
    <row r="226" spans="1:9" x14ac:dyDescent="0.3">
      <c r="A226" s="31" t="s">
        <v>113</v>
      </c>
      <c r="B226" s="30">
        <v>0.25</v>
      </c>
      <c r="C226" s="30">
        <v>0.14000000000000001</v>
      </c>
      <c r="D226" s="30">
        <v>7.0000000000000007E-2</v>
      </c>
      <c r="E226" s="30">
        <v>0</v>
      </c>
      <c r="F226" s="30">
        <v>0</v>
      </c>
      <c r="G226" s="30">
        <v>0</v>
      </c>
      <c r="H226" s="30">
        <v>0</v>
      </c>
      <c r="I226" s="30">
        <v>0</v>
      </c>
    </row>
    <row r="227" spans="1:9" x14ac:dyDescent="0.3">
      <c r="A227" s="31" t="s">
        <v>114</v>
      </c>
      <c r="B227" s="30">
        <v>0.14000000000000001</v>
      </c>
      <c r="C227" s="30">
        <v>0.16</v>
      </c>
      <c r="D227" s="30">
        <v>0.21</v>
      </c>
      <c r="E227" s="30">
        <v>0</v>
      </c>
      <c r="F227" s="30">
        <v>0</v>
      </c>
      <c r="G227" s="30">
        <v>0</v>
      </c>
      <c r="H227" s="30">
        <v>0</v>
      </c>
      <c r="I227" s="30">
        <v>0</v>
      </c>
    </row>
    <row r="228" spans="1:9" x14ac:dyDescent="0.3">
      <c r="A228" s="31" t="s">
        <v>115</v>
      </c>
      <c r="B228" s="30">
        <v>0.15</v>
      </c>
      <c r="C228" s="30">
        <v>0.08</v>
      </c>
      <c r="D228" s="30">
        <v>7.0000000000000007E-2</v>
      </c>
      <c r="E228" s="30">
        <v>0</v>
      </c>
      <c r="F228" s="30">
        <v>0</v>
      </c>
      <c r="G228" s="30">
        <v>0</v>
      </c>
      <c r="H228" s="30">
        <v>0</v>
      </c>
      <c r="I228" s="30">
        <v>0</v>
      </c>
    </row>
    <row r="229" spans="1:9" x14ac:dyDescent="0.3">
      <c r="A229" s="33" t="s">
        <v>215</v>
      </c>
      <c r="B229" s="34">
        <v>0.15</v>
      </c>
      <c r="C229" s="34">
        <v>0.17</v>
      </c>
      <c r="D229" s="34">
        <v>7.0000000000000007E-2</v>
      </c>
      <c r="E229" s="34">
        <v>0</v>
      </c>
      <c r="F229" s="34">
        <v>0</v>
      </c>
      <c r="G229" s="34">
        <v>0</v>
      </c>
      <c r="H229" s="34">
        <v>0</v>
      </c>
      <c r="I229" s="34">
        <v>0</v>
      </c>
    </row>
    <row r="230" spans="1:9" x14ac:dyDescent="0.3">
      <c r="A230" s="31" t="s">
        <v>113</v>
      </c>
      <c r="B230" s="30">
        <v>0.22</v>
      </c>
      <c r="C230" s="30">
        <v>0.23</v>
      </c>
      <c r="D230" s="30">
        <v>0.09</v>
      </c>
      <c r="E230" s="30">
        <v>0</v>
      </c>
      <c r="F230" s="30">
        <v>0</v>
      </c>
      <c r="G230" s="30">
        <v>0</v>
      </c>
      <c r="H230" s="30">
        <v>0</v>
      </c>
      <c r="I230" s="30">
        <v>0</v>
      </c>
    </row>
    <row r="231" spans="1:9" x14ac:dyDescent="0.3">
      <c r="A231" s="31" t="s">
        <v>114</v>
      </c>
      <c r="B231" s="30">
        <v>0.05</v>
      </c>
      <c r="C231" s="30">
        <v>0.09</v>
      </c>
      <c r="D231" s="30">
        <v>0.04</v>
      </c>
      <c r="E231" s="30">
        <v>0</v>
      </c>
      <c r="F231" s="30">
        <v>0</v>
      </c>
      <c r="G231" s="30">
        <v>0</v>
      </c>
      <c r="H231" s="30">
        <v>0</v>
      </c>
      <c r="I231" s="30">
        <v>0</v>
      </c>
    </row>
    <row r="232" spans="1:9" x14ac:dyDescent="0.3">
      <c r="A232" s="31" t="s">
        <v>115</v>
      </c>
      <c r="B232" s="30">
        <v>0.14000000000000001</v>
      </c>
      <c r="C232" s="30">
        <v>7.0000000000000007E-2</v>
      </c>
      <c r="D232" s="30">
        <v>0.06</v>
      </c>
      <c r="E232" s="30">
        <v>0</v>
      </c>
      <c r="F232" s="30">
        <v>0</v>
      </c>
      <c r="G232" s="30">
        <v>0</v>
      </c>
      <c r="H232" s="30">
        <v>0</v>
      </c>
      <c r="I232" s="30">
        <v>0</v>
      </c>
    </row>
    <row r="233" spans="1:9" x14ac:dyDescent="0.3">
      <c r="A233" s="33" t="s">
        <v>102</v>
      </c>
      <c r="B233" s="34">
        <v>0.19</v>
      </c>
      <c r="C233" s="34">
        <v>0.27</v>
      </c>
      <c r="D233" s="34">
        <v>0.17</v>
      </c>
      <c r="E233" s="34">
        <v>0.18</v>
      </c>
      <c r="F233" s="34">
        <v>0.24</v>
      </c>
      <c r="G233" s="34">
        <v>0.11</v>
      </c>
      <c r="H233" s="34">
        <v>0.19</v>
      </c>
      <c r="I233" s="34">
        <v>-0.13</v>
      </c>
    </row>
    <row r="234" spans="1:9" x14ac:dyDescent="0.3">
      <c r="A234" s="31" t="s">
        <v>113</v>
      </c>
      <c r="B234" s="30">
        <v>0.28000000000000003</v>
      </c>
      <c r="C234" s="30">
        <v>0.33</v>
      </c>
      <c r="D234" s="30">
        <v>0.18</v>
      </c>
      <c r="E234" s="30">
        <v>0.16</v>
      </c>
      <c r="F234" s="30">
        <v>0.25</v>
      </c>
      <c r="G234" s="30">
        <v>0.12</v>
      </c>
      <c r="H234" s="30">
        <v>0.19</v>
      </c>
      <c r="I234" s="30">
        <v>-0.1</v>
      </c>
    </row>
    <row r="235" spans="1:9" x14ac:dyDescent="0.3">
      <c r="A235" s="31" t="s">
        <v>114</v>
      </c>
      <c r="B235" s="30">
        <v>7.0000000000000007E-2</v>
      </c>
      <c r="C235" s="30">
        <v>0.17</v>
      </c>
      <c r="D235" s="30">
        <v>0.18</v>
      </c>
      <c r="E235" s="30">
        <v>0.23</v>
      </c>
      <c r="F235" s="30">
        <v>0.23</v>
      </c>
      <c r="G235" s="30">
        <v>0.08</v>
      </c>
      <c r="H235" s="30">
        <v>0.19</v>
      </c>
      <c r="I235" s="30">
        <v>-0.21</v>
      </c>
    </row>
    <row r="236" spans="1:9" x14ac:dyDescent="0.3">
      <c r="A236" s="31" t="s">
        <v>115</v>
      </c>
      <c r="B236" s="30">
        <v>0.01</v>
      </c>
      <c r="C236" s="30">
        <v>7.0000000000000007E-2</v>
      </c>
      <c r="D236" s="30">
        <v>0.03</v>
      </c>
      <c r="E236" s="30">
        <v>-0.01</v>
      </c>
      <c r="F236" s="30">
        <v>0.08</v>
      </c>
      <c r="G236" s="30">
        <v>0.11</v>
      </c>
      <c r="H236" s="30">
        <v>0.26</v>
      </c>
      <c r="I236" s="30">
        <v>-0.06</v>
      </c>
    </row>
    <row r="237" spans="1:9" x14ac:dyDescent="0.3">
      <c r="A237" s="33" t="s">
        <v>216</v>
      </c>
      <c r="B237" s="34">
        <v>0.09</v>
      </c>
      <c r="C237" s="34">
        <v>0.22</v>
      </c>
      <c r="D237" s="34">
        <v>7.0000000000000007E-2</v>
      </c>
      <c r="E237" s="34">
        <v>0</v>
      </c>
      <c r="F237" s="34">
        <v>0</v>
      </c>
      <c r="G237" s="34">
        <v>0</v>
      </c>
      <c r="H237" s="34">
        <v>0</v>
      </c>
      <c r="I237" s="34">
        <v>0</v>
      </c>
    </row>
    <row r="238" spans="1:9" x14ac:dyDescent="0.3">
      <c r="A238" s="31" t="s">
        <v>113</v>
      </c>
      <c r="B238" s="30">
        <v>0.23</v>
      </c>
      <c r="C238" s="30">
        <v>0.34</v>
      </c>
      <c r="D238" s="30">
        <v>7.0000000000000007E-2</v>
      </c>
      <c r="E238" s="30">
        <v>0</v>
      </c>
      <c r="F238" s="30">
        <v>0</v>
      </c>
      <c r="G238" s="30">
        <v>0</v>
      </c>
      <c r="H238" s="30">
        <v>0</v>
      </c>
      <c r="I238" s="30">
        <v>0</v>
      </c>
    </row>
    <row r="239" spans="1:9" x14ac:dyDescent="0.3">
      <c r="A239" s="31" t="s">
        <v>114</v>
      </c>
      <c r="B239" s="30">
        <v>-0.08</v>
      </c>
      <c r="C239" s="30">
        <v>0.05</v>
      </c>
      <c r="D239" s="30">
        <v>0.1</v>
      </c>
      <c r="E239" s="30">
        <v>0</v>
      </c>
      <c r="F239" s="30">
        <v>0</v>
      </c>
      <c r="G239" s="30">
        <v>0</v>
      </c>
      <c r="H239" s="30">
        <v>0</v>
      </c>
      <c r="I239" s="30">
        <v>0</v>
      </c>
    </row>
    <row r="240" spans="1:9" x14ac:dyDescent="0.3">
      <c r="A240" s="31" t="s">
        <v>115</v>
      </c>
      <c r="B240" s="30">
        <v>-0.06</v>
      </c>
      <c r="C240" s="30">
        <v>0.03</v>
      </c>
      <c r="D240" s="30">
        <v>-0.06</v>
      </c>
      <c r="E240" s="30">
        <v>0</v>
      </c>
      <c r="F240" s="30">
        <v>0</v>
      </c>
      <c r="G240" s="30">
        <v>0</v>
      </c>
      <c r="H240" s="30">
        <v>0</v>
      </c>
      <c r="I240" s="30">
        <v>0</v>
      </c>
    </row>
    <row r="241" spans="1:9" x14ac:dyDescent="0.3">
      <c r="A241" s="33" t="s">
        <v>217</v>
      </c>
      <c r="B241" s="34">
        <v>0.08</v>
      </c>
      <c r="C241" s="34">
        <v>0.13</v>
      </c>
      <c r="D241" s="34">
        <v>0.14000000000000001</v>
      </c>
      <c r="E241" s="34">
        <v>0</v>
      </c>
      <c r="F241" s="34">
        <v>0</v>
      </c>
      <c r="G241" s="34">
        <v>0</v>
      </c>
      <c r="H241" s="34">
        <v>0</v>
      </c>
      <c r="I241" s="34">
        <v>0</v>
      </c>
    </row>
    <row r="242" spans="1:9" x14ac:dyDescent="0.3">
      <c r="A242" s="31" t="s">
        <v>113</v>
      </c>
      <c r="B242" s="30">
        <v>0.09</v>
      </c>
      <c r="C242" s="30">
        <v>0.14000000000000001</v>
      </c>
      <c r="D242" s="30">
        <v>0.17</v>
      </c>
      <c r="E242" s="30">
        <v>0</v>
      </c>
      <c r="F242" s="30">
        <v>0</v>
      </c>
      <c r="G242" s="30">
        <v>0</v>
      </c>
      <c r="H242" s="30">
        <v>0</v>
      </c>
      <c r="I242" s="30">
        <v>0</v>
      </c>
    </row>
    <row r="243" spans="1:9" x14ac:dyDescent="0.3">
      <c r="A243" s="31" t="s">
        <v>114</v>
      </c>
      <c r="B243" s="30">
        <v>0.05</v>
      </c>
      <c r="C243" s="30">
        <v>0.11</v>
      </c>
      <c r="D243" s="30">
        <v>0.08</v>
      </c>
      <c r="E243" s="30">
        <v>0</v>
      </c>
      <c r="F243" s="30">
        <v>0</v>
      </c>
      <c r="G243" s="30">
        <v>0</v>
      </c>
      <c r="H243" s="30">
        <v>0</v>
      </c>
      <c r="I243" s="30">
        <v>0</v>
      </c>
    </row>
    <row r="244" spans="1:9" x14ac:dyDescent="0.3">
      <c r="A244" s="31" t="s">
        <v>115</v>
      </c>
      <c r="B244" s="30">
        <v>0.05</v>
      </c>
      <c r="C244" s="30">
        <v>0.11</v>
      </c>
      <c r="D244" s="30">
        <v>0.02</v>
      </c>
      <c r="E244" s="30">
        <v>0</v>
      </c>
      <c r="F244" s="30">
        <v>0</v>
      </c>
      <c r="G244" s="30">
        <v>0</v>
      </c>
      <c r="H244" s="30">
        <v>0</v>
      </c>
      <c r="I244" s="30">
        <v>0</v>
      </c>
    </row>
    <row r="245" spans="1:9" x14ac:dyDescent="0.3">
      <c r="A245" s="33" t="s">
        <v>106</v>
      </c>
      <c r="B245" s="34">
        <v>0</v>
      </c>
      <c r="C245" s="34">
        <v>0</v>
      </c>
      <c r="D245" s="34">
        <v>0</v>
      </c>
      <c r="E245" s="34">
        <v>0.1</v>
      </c>
      <c r="F245" s="34">
        <v>0.13</v>
      </c>
      <c r="G245" s="34">
        <v>0.01</v>
      </c>
      <c r="H245" s="34">
        <v>0.08</v>
      </c>
      <c r="I245" s="34">
        <v>0.16</v>
      </c>
    </row>
    <row r="246" spans="1:9" x14ac:dyDescent="0.3">
      <c r="A246" s="31" t="s">
        <v>113</v>
      </c>
      <c r="B246" s="30">
        <v>0</v>
      </c>
      <c r="C246" s="30">
        <v>0</v>
      </c>
      <c r="D246" s="30">
        <v>0</v>
      </c>
      <c r="E246" s="30">
        <v>0.09</v>
      </c>
      <c r="F246" s="30">
        <v>0.12</v>
      </c>
      <c r="G246" s="30">
        <v>0</v>
      </c>
      <c r="H246" s="30">
        <v>0.08</v>
      </c>
      <c r="I246" s="30">
        <v>0.17</v>
      </c>
    </row>
    <row r="247" spans="1:9" x14ac:dyDescent="0.3">
      <c r="A247" s="31" t="s">
        <v>114</v>
      </c>
      <c r="B247" s="30">
        <v>0</v>
      </c>
      <c r="C247" s="30">
        <v>0</v>
      </c>
      <c r="D247" s="30">
        <v>0</v>
      </c>
      <c r="E247" s="30">
        <v>0.16</v>
      </c>
      <c r="F247" s="30">
        <v>0.15</v>
      </c>
      <c r="G247" s="30">
        <v>0.03</v>
      </c>
      <c r="H247" s="30">
        <v>0.1</v>
      </c>
      <c r="I247" s="30">
        <v>0.12</v>
      </c>
    </row>
    <row r="248" spans="1:9" x14ac:dyDescent="0.3">
      <c r="A248" s="31" t="s">
        <v>115</v>
      </c>
      <c r="B248" s="30">
        <v>0</v>
      </c>
      <c r="C248" s="30">
        <v>0</v>
      </c>
      <c r="D248" s="30">
        <v>0</v>
      </c>
      <c r="E248" s="30">
        <v>-0.08</v>
      </c>
      <c r="F248" s="30">
        <v>0.08</v>
      </c>
      <c r="G248" s="30">
        <v>-0.04</v>
      </c>
      <c r="H248" s="30">
        <v>-0.09</v>
      </c>
      <c r="I248" s="30">
        <v>0.28000000000000003</v>
      </c>
    </row>
    <row r="249" spans="1:9" x14ac:dyDescent="0.3">
      <c r="A249" s="33" t="s">
        <v>107</v>
      </c>
      <c r="B249" s="34">
        <v>-0.02</v>
      </c>
      <c r="C249" s="34">
        <v>-0.3</v>
      </c>
      <c r="D249" s="34">
        <v>0.02</v>
      </c>
      <c r="E249" s="34">
        <v>0.12</v>
      </c>
      <c r="F249" s="34">
        <v>-0.53</v>
      </c>
      <c r="G249" s="34">
        <v>-0.26</v>
      </c>
      <c r="H249" s="34">
        <v>-0.17</v>
      </c>
      <c r="I249" s="34">
        <v>3.02</v>
      </c>
    </row>
    <row r="250" spans="1:9" x14ac:dyDescent="0.3">
      <c r="A250" s="35" t="s">
        <v>103</v>
      </c>
      <c r="B250" s="37">
        <v>0.14000000000000001</v>
      </c>
      <c r="C250" s="37">
        <v>0.13</v>
      </c>
      <c r="D250" s="37">
        <v>0.08</v>
      </c>
      <c r="E250" s="37">
        <v>0.05</v>
      </c>
      <c r="F250" s="37">
        <v>0.11</v>
      </c>
      <c r="G250" s="37">
        <v>-0.02</v>
      </c>
      <c r="H250" s="37">
        <v>0.17</v>
      </c>
      <c r="I250" s="37">
        <v>0.06</v>
      </c>
    </row>
    <row r="251" spans="1:9" x14ac:dyDescent="0.3">
      <c r="A251" s="33" t="s">
        <v>104</v>
      </c>
      <c r="B251" s="34">
        <v>0.21</v>
      </c>
      <c r="C251" s="34">
        <v>0.02</v>
      </c>
      <c r="D251" s="34">
        <v>0.06</v>
      </c>
      <c r="E251" s="34">
        <v>-0.11</v>
      </c>
      <c r="F251" s="34">
        <v>0.03</v>
      </c>
      <c r="G251" s="34">
        <v>-0.01</v>
      </c>
      <c r="H251" s="34">
        <v>0.16</v>
      </c>
      <c r="I251" s="34">
        <v>7.0000000000000007E-2</v>
      </c>
    </row>
    <row r="252" spans="1:9" x14ac:dyDescent="0.3">
      <c r="A252" s="31" t="s">
        <v>113</v>
      </c>
      <c r="B252" s="30" t="s">
        <v>218</v>
      </c>
      <c r="C252" s="30" t="s">
        <v>218</v>
      </c>
      <c r="D252" s="30" t="s">
        <v>218</v>
      </c>
      <c r="E252" s="30" t="s">
        <v>218</v>
      </c>
      <c r="F252" s="30">
        <v>0.05</v>
      </c>
      <c r="G252" s="30">
        <v>0.01</v>
      </c>
      <c r="H252" s="30">
        <v>0.17</v>
      </c>
      <c r="I252" s="30">
        <v>0.06</v>
      </c>
    </row>
    <row r="253" spans="1:9" x14ac:dyDescent="0.3">
      <c r="A253" s="31" t="s">
        <v>114</v>
      </c>
      <c r="B253" s="30" t="s">
        <v>218</v>
      </c>
      <c r="C253" s="30" t="s">
        <v>218</v>
      </c>
      <c r="D253" s="30" t="s">
        <v>218</v>
      </c>
      <c r="E253" s="30" t="s">
        <v>218</v>
      </c>
      <c r="F253" s="30">
        <v>-0.17</v>
      </c>
      <c r="G253" s="30">
        <v>-0.22</v>
      </c>
      <c r="H253" s="30">
        <v>0.13</v>
      </c>
      <c r="I253" s="30">
        <v>-0.03</v>
      </c>
    </row>
    <row r="254" spans="1:9" x14ac:dyDescent="0.3">
      <c r="A254" s="31" t="s">
        <v>115</v>
      </c>
      <c r="B254" s="30" t="s">
        <v>218</v>
      </c>
      <c r="C254" s="30" t="s">
        <v>218</v>
      </c>
      <c r="D254" s="30" t="s">
        <v>218</v>
      </c>
      <c r="E254" s="30" t="s">
        <v>218</v>
      </c>
      <c r="F254" s="30">
        <v>-0.13</v>
      </c>
      <c r="G254" s="30">
        <v>0.08</v>
      </c>
      <c r="H254" s="30">
        <v>0.14000000000000001</v>
      </c>
      <c r="I254" s="30">
        <v>-0.16</v>
      </c>
    </row>
    <row r="255" spans="1:9" x14ac:dyDescent="0.3">
      <c r="A255" s="31" t="s">
        <v>121</v>
      </c>
      <c r="B255" s="30" t="s">
        <v>218</v>
      </c>
      <c r="C255" s="30" t="s">
        <v>218</v>
      </c>
      <c r="D255" s="30" t="s">
        <v>218</v>
      </c>
      <c r="E255" s="30" t="s">
        <v>218</v>
      </c>
      <c r="F255" s="30">
        <v>0.04</v>
      </c>
      <c r="G255" s="30">
        <v>-0.14000000000000001</v>
      </c>
      <c r="H255" s="30">
        <v>-0.01</v>
      </c>
      <c r="I255" s="30">
        <v>0.42</v>
      </c>
    </row>
    <row r="256" spans="1:9" x14ac:dyDescent="0.3">
      <c r="A256" s="29" t="s">
        <v>108</v>
      </c>
      <c r="B256" s="30">
        <v>0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0</v>
      </c>
      <c r="I256" s="30">
        <v>0</v>
      </c>
    </row>
    <row r="257" spans="1:9" ht="15" thickBot="1" x14ac:dyDescent="0.35">
      <c r="A257" s="32" t="s">
        <v>105</v>
      </c>
      <c r="B257" s="36">
        <v>0.14000000000000001</v>
      </c>
      <c r="C257" s="36">
        <v>0.12</v>
      </c>
      <c r="D257" s="36">
        <v>0.08</v>
      </c>
      <c r="E257" s="36">
        <v>0.04</v>
      </c>
      <c r="F257" s="36">
        <v>0.11</v>
      </c>
      <c r="G257" s="36">
        <v>-0.02</v>
      </c>
      <c r="H257" s="36">
        <v>0.17</v>
      </c>
      <c r="I257" s="36">
        <v>0.06</v>
      </c>
    </row>
    <row r="25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42"/>
  <sheetViews>
    <sheetView workbookViewId="0">
      <selection activeCell="B4" sqref="B4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f>B21+B52+B83+B114+B145+B176+B207+B238+B269+B290+B325</f>
        <v>30601</v>
      </c>
      <c r="C3" s="3">
        <f t="shared" ref="C3:N3" si="1">C21+C52+C83+C114+C145+C176+C207+C238+C269+C290+C325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 t="shared" si="1"/>
        <v>48987.922672773806</v>
      </c>
      <c r="K3" s="3">
        <f t="shared" si="1"/>
        <v>51376.933585820319</v>
      </c>
      <c r="L3" s="3">
        <f t="shared" si="1"/>
        <v>53882.450217649348</v>
      </c>
      <c r="M3" s="3">
        <f t="shared" si="1"/>
        <v>56510.154242812911</v>
      </c>
      <c r="N3" s="3">
        <f t="shared" si="1"/>
        <v>59266.004416044532</v>
      </c>
      <c r="O3" t="s">
        <v>142</v>
      </c>
    </row>
    <row r="4" spans="1:15" x14ac:dyDescent="0.3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4.8767344739323537E-2</v>
      </c>
      <c r="K4" s="47">
        <f t="shared" si="3"/>
        <v>4.8767344739324203E-2</v>
      </c>
      <c r="L4" s="47">
        <f t="shared" si="3"/>
        <v>4.8767344739323537E-2</v>
      </c>
      <c r="M4" s="47">
        <f t="shared" si="3"/>
        <v>4.8767344739323981E-2</v>
      </c>
      <c r="N4" s="47">
        <f t="shared" si="3"/>
        <v>4.8767344739323759E-2</v>
      </c>
    </row>
    <row r="5" spans="1:15" x14ac:dyDescent="0.3">
      <c r="A5" s="41" t="s">
        <v>130</v>
      </c>
      <c r="B5" s="59">
        <f>B35+B66+B97+B128+B159+B190+B221+B252+B273+B308+B327</f>
        <v>4839</v>
      </c>
      <c r="C5" s="59">
        <f t="shared" ref="C5:N5" si="4">C35+C66+C97+C128+C159+C190+C221+C252+C273+C308+C327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7942.3151017108985</v>
      </c>
      <c r="K5" s="59">
        <f t="shared" si="4"/>
        <v>8329.6407203043727</v>
      </c>
      <c r="L5" s="59">
        <f t="shared" si="4"/>
        <v>8735.855180866165</v>
      </c>
      <c r="M5" s="59">
        <f t="shared" si="4"/>
        <v>9161.8796420642702</v>
      </c>
      <c r="N5" s="59">
        <f t="shared" si="4"/>
        <v>9608.6801850290121</v>
      </c>
      <c r="O5" t="s">
        <v>143</v>
      </c>
    </row>
    <row r="6" spans="1:15" x14ac:dyDescent="0.3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4.8767344739323759E-2</v>
      </c>
      <c r="K6" s="47">
        <f t="shared" si="6"/>
        <v>4.8767344739323981E-2</v>
      </c>
      <c r="L6" s="47">
        <f t="shared" si="6"/>
        <v>4.8767344739323759E-2</v>
      </c>
      <c r="M6" s="47">
        <f t="shared" si="6"/>
        <v>4.8767344739323537E-2</v>
      </c>
      <c r="N6" s="47">
        <f t="shared" si="6"/>
        <v>4.8767344739323981E-2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0.16212802397773499</v>
      </c>
      <c r="K7" s="47">
        <f t="shared" si="7"/>
        <v>0.16212802397773496</v>
      </c>
      <c r="L7" s="47">
        <f t="shared" si="7"/>
        <v>0.16212802397773499</v>
      </c>
      <c r="M7" s="47">
        <f t="shared" si="7"/>
        <v>0.16212802397773493</v>
      </c>
      <c r="N7" s="47">
        <f t="shared" si="7"/>
        <v>0.16212802397773493</v>
      </c>
    </row>
    <row r="8" spans="1:15" x14ac:dyDescent="0.3">
      <c r="A8" s="41" t="s">
        <v>132</v>
      </c>
      <c r="B8" s="59">
        <f>B38+B69+B100+B131+B162+B193+B224+B255+B276+B311+B330</f>
        <v>606</v>
      </c>
      <c r="C8" s="59">
        <f t="shared" ref="C8:N8" si="8">C38+C69+C100+C131+C162+C193+C224+C255+C276+C311+C330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751.96618617809509</v>
      </c>
      <c r="K8" s="59">
        <f t="shared" si="8"/>
        <v>788.63758041175686</v>
      </c>
      <c r="L8" s="59">
        <f t="shared" si="8"/>
        <v>827.09734117008315</v>
      </c>
      <c r="M8" s="59">
        <f t="shared" si="8"/>
        <v>867.4326823399025</v>
      </c>
      <c r="N8" s="59">
        <f t="shared" si="8"/>
        <v>909.73507099772905</v>
      </c>
      <c r="O8" t="s">
        <v>144</v>
      </c>
    </row>
    <row r="9" spans="1:15" x14ac:dyDescent="0.3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4.8767344739323759E-2</v>
      </c>
      <c r="K9" s="47">
        <f t="shared" si="10"/>
        <v>4.8767344739323981E-2</v>
      </c>
      <c r="L9" s="47">
        <f t="shared" si="10"/>
        <v>4.8767344739323759E-2</v>
      </c>
      <c r="M9" s="47">
        <f t="shared" si="10"/>
        <v>4.8767344739323537E-2</v>
      </c>
      <c r="N9" s="47">
        <f t="shared" si="10"/>
        <v>4.8767344739323981E-2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1.5350032113037895E-2</v>
      </c>
      <c r="K10" s="47">
        <f t="shared" si="11"/>
        <v>1.5350032113037891E-2</v>
      </c>
      <c r="L10" s="47">
        <f t="shared" si="11"/>
        <v>1.5350032113037895E-2</v>
      </c>
      <c r="M10" s="47">
        <f t="shared" si="11"/>
        <v>1.5350032113037889E-2</v>
      </c>
      <c r="N10" s="47">
        <f t="shared" si="11"/>
        <v>1.5350032113037891E-2</v>
      </c>
    </row>
    <row r="11" spans="1:15" x14ac:dyDescent="0.3">
      <c r="A11" s="41" t="s">
        <v>134</v>
      </c>
      <c r="B11" s="59">
        <f>B5-B8</f>
        <v>4233</v>
      </c>
      <c r="C11" s="59">
        <f t="shared" ref="C11:N11" si="12">C5-C8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si="12"/>
        <v>7190.3489155328034</v>
      </c>
      <c r="K11" s="59">
        <f t="shared" si="12"/>
        <v>7541.0031398926158</v>
      </c>
      <c r="L11" s="59">
        <f t="shared" si="12"/>
        <v>7908.7578396960816</v>
      </c>
      <c r="M11" s="59">
        <f t="shared" si="12"/>
        <v>8294.4469597243678</v>
      </c>
      <c r="N11" s="59">
        <f t="shared" si="12"/>
        <v>8698.9451140312831</v>
      </c>
      <c r="O11" t="s">
        <v>145</v>
      </c>
    </row>
    <row r="12" spans="1:15" x14ac:dyDescent="0.3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f t="shared" ref="J12:N12" si="14">+IFERROR(J11/I11-1,"nm")</f>
        <v>4.8767344739323759E-2</v>
      </c>
      <c r="K12" s="47">
        <f t="shared" si="14"/>
        <v>4.8767344739323981E-2</v>
      </c>
      <c r="L12" s="47">
        <f t="shared" si="14"/>
        <v>4.8767344739323759E-2</v>
      </c>
      <c r="M12" s="47">
        <f t="shared" si="14"/>
        <v>4.8767344739323537E-2</v>
      </c>
      <c r="N12" s="47">
        <f t="shared" si="14"/>
        <v>4.8767344739323981E-2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N13" si="15">+IFERROR(C11/C$3,"nm")</f>
        <v>0.14337781072399308</v>
      </c>
      <c r="D13" s="47">
        <f t="shared" si="15"/>
        <v>0.14395924308588065</v>
      </c>
      <c r="E13" s="47">
        <f t="shared" si="15"/>
        <v>0.12031211363573921</v>
      </c>
      <c r="F13" s="47">
        <f t="shared" si="15"/>
        <v>0.12398701331901731</v>
      </c>
      <c r="G13" s="47">
        <f t="shared" si="15"/>
        <v>7.9565810229126011E-2</v>
      </c>
      <c r="H13" s="47">
        <f t="shared" si="15"/>
        <v>0.1554402981723472</v>
      </c>
      <c r="I13" s="47">
        <f t="shared" si="15"/>
        <v>0.14677799186469706</v>
      </c>
      <c r="J13" s="47">
        <f t="shared" si="15"/>
        <v>0.14677799186469709</v>
      </c>
      <c r="K13" s="47">
        <f t="shared" si="15"/>
        <v>0.14677799186469706</v>
      </c>
      <c r="L13" s="47">
        <f t="shared" si="15"/>
        <v>0.14677799186469709</v>
      </c>
      <c r="M13" s="47">
        <f t="shared" si="15"/>
        <v>0.14677799186469703</v>
      </c>
      <c r="N13" s="47">
        <f t="shared" si="15"/>
        <v>0.14677799186469703</v>
      </c>
    </row>
    <row r="14" spans="1:15" x14ac:dyDescent="0.3">
      <c r="A14" s="41" t="s">
        <v>135</v>
      </c>
      <c r="B14" s="59">
        <f>B45+B76+B107+B138+B169+B200+B231+B262+B283+B318+B337</f>
        <v>963</v>
      </c>
      <c r="C14" s="59">
        <f t="shared" ref="C14:N14" si="16">C45+C76+C107+C138+C169+C200+C231+C262+C283+C318+C337</f>
        <v>1143</v>
      </c>
      <c r="D14" s="59">
        <f t="shared" si="16"/>
        <v>1105</v>
      </c>
      <c r="E14" s="59">
        <f t="shared" si="16"/>
        <v>1028</v>
      </c>
      <c r="F14" s="59">
        <f t="shared" si="16"/>
        <v>1119</v>
      </c>
      <c r="G14" s="59">
        <f t="shared" si="16"/>
        <v>1086</v>
      </c>
      <c r="H14" s="59">
        <f t="shared" si="16"/>
        <v>695</v>
      </c>
      <c r="I14" s="59">
        <f t="shared" si="16"/>
        <v>758</v>
      </c>
      <c r="J14" s="59">
        <f t="shared" si="16"/>
        <v>794.96564731240744</v>
      </c>
      <c r="K14" s="59">
        <f t="shared" si="16"/>
        <v>833.73401109081124</v>
      </c>
      <c r="L14" s="59">
        <f t="shared" si="16"/>
        <v>874.39300503057598</v>
      </c>
      <c r="M14" s="59">
        <f t="shared" si="16"/>
        <v>917.03483014455537</v>
      </c>
      <c r="N14" s="59">
        <f t="shared" si="16"/>
        <v>961.75618384418215</v>
      </c>
      <c r="O14" t="s">
        <v>146</v>
      </c>
    </row>
    <row r="15" spans="1:15" x14ac:dyDescent="0.3">
      <c r="A15" s="42" t="s">
        <v>129</v>
      </c>
      <c r="B15" s="47" t="str">
        <f t="shared" ref="B15:H15" si="17">+IFERROR(B14/A14-1,"nm")</f>
        <v>nm</v>
      </c>
      <c r="C15" s="47">
        <f t="shared" si="17"/>
        <v>0.18691588785046731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f t="shared" ref="J15:N15" si="18">+IFERROR(J14/I14-1,"nm")</f>
        <v>4.8767344739323759E-2</v>
      </c>
      <c r="K15" s="47">
        <f t="shared" si="18"/>
        <v>4.8767344739323759E-2</v>
      </c>
      <c r="L15" s="47">
        <f t="shared" si="18"/>
        <v>4.8767344739323759E-2</v>
      </c>
      <c r="M15" s="47">
        <f t="shared" si="18"/>
        <v>4.8767344739323759E-2</v>
      </c>
      <c r="N15" s="47">
        <f t="shared" si="18"/>
        <v>4.8767344739323759E-2</v>
      </c>
    </row>
    <row r="16" spans="1:15" x14ac:dyDescent="0.3">
      <c r="A16" s="42" t="s">
        <v>133</v>
      </c>
      <c r="B16" s="47">
        <f>+IFERROR(B14/B$3,"nm")</f>
        <v>3.146955981830659E-2</v>
      </c>
      <c r="C16" s="47">
        <f t="shared" ref="C16:N16" si="19">+IFERROR(C14/C$3,"nm")</f>
        <v>3.5303928836174947E-2</v>
      </c>
      <c r="D16" s="47">
        <f t="shared" si="19"/>
        <v>3.2168850072780204E-2</v>
      </c>
      <c r="E16" s="47">
        <f t="shared" si="19"/>
        <v>2.8244086051048164E-2</v>
      </c>
      <c r="F16" s="47">
        <f t="shared" si="19"/>
        <v>2.8606488227624818E-2</v>
      </c>
      <c r="G16" s="47">
        <f t="shared" si="19"/>
        <v>2.9035104136031869E-2</v>
      </c>
      <c r="H16" s="47">
        <f t="shared" si="19"/>
        <v>1.5604652207104046E-2</v>
      </c>
      <c r="I16" s="47">
        <f t="shared" si="19"/>
        <v>1.6227788482123744E-2</v>
      </c>
      <c r="J16" s="47">
        <f t="shared" si="19"/>
        <v>1.6227788482123744E-2</v>
      </c>
      <c r="K16" s="47">
        <f t="shared" si="19"/>
        <v>1.6227788482123737E-2</v>
      </c>
      <c r="L16" s="47">
        <f t="shared" si="19"/>
        <v>1.622778848212374E-2</v>
      </c>
      <c r="M16" s="47">
        <f t="shared" si="19"/>
        <v>1.622778848212374E-2</v>
      </c>
      <c r="N16" s="47">
        <f t="shared" si="19"/>
        <v>1.622778848212374E-2</v>
      </c>
    </row>
    <row r="17" spans="1:15" x14ac:dyDescent="0.3">
      <c r="A17" s="9" t="s">
        <v>141</v>
      </c>
      <c r="B17" s="59">
        <f>B48+B79+B110+B141+B172+B203+B234+B265+B286+B321+B340</f>
        <v>3011</v>
      </c>
      <c r="C17" s="59">
        <f t="shared" ref="C17:N17" si="20">C48+C79+C110+C141+C172+C203+C234+C265+C286+C321+C340</f>
        <v>3520</v>
      </c>
      <c r="D17" s="59">
        <f t="shared" si="20"/>
        <v>3989</v>
      </c>
      <c r="E17" s="59">
        <f t="shared" si="20"/>
        <v>4454</v>
      </c>
      <c r="F17" s="59">
        <f t="shared" si="20"/>
        <v>4744</v>
      </c>
      <c r="G17" s="59">
        <f t="shared" si="20"/>
        <v>4866</v>
      </c>
      <c r="H17" s="59">
        <f t="shared" si="20"/>
        <v>4904</v>
      </c>
      <c r="I17" s="59">
        <f t="shared" si="20"/>
        <v>4791</v>
      </c>
      <c r="J17" s="59">
        <f t="shared" si="20"/>
        <v>5024.6443486460994</v>
      </c>
      <c r="K17" s="59">
        <f t="shared" si="20"/>
        <v>5269.6829117890193</v>
      </c>
      <c r="L17" s="59">
        <f t="shared" si="20"/>
        <v>5526.671355015158</v>
      </c>
      <c r="M17" s="59">
        <f t="shared" si="20"/>
        <v>5796.192442246127</v>
      </c>
      <c r="N17" s="59">
        <f t="shared" si="20"/>
        <v>6078.8573572526075</v>
      </c>
      <c r="O17" t="s">
        <v>147</v>
      </c>
    </row>
    <row r="18" spans="1:15" x14ac:dyDescent="0.3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f t="shared" ref="J18:N18" si="22">+IFERROR(J17/I17-1,"nm")</f>
        <v>4.8767344739323537E-2</v>
      </c>
      <c r="K18" s="47">
        <f t="shared" si="22"/>
        <v>4.8767344739323981E-2</v>
      </c>
      <c r="L18" s="47">
        <f t="shared" si="22"/>
        <v>4.8767344739323759E-2</v>
      </c>
      <c r="M18" s="47">
        <f t="shared" si="22"/>
        <v>4.8767344739323537E-2</v>
      </c>
      <c r="N18" s="47">
        <f t="shared" si="22"/>
        <v>4.8767344739323981E-2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N19" si="23">+IFERROR(C17/C$3,"nm")</f>
        <v>0.10872251050160613</v>
      </c>
      <c r="D19" s="47">
        <f t="shared" si="23"/>
        <v>0.11612809315866085</v>
      </c>
      <c r="E19" s="47">
        <f t="shared" si="23"/>
        <v>0.12237272302662307</v>
      </c>
      <c r="F19" s="47">
        <f t="shared" si="23"/>
        <v>0.1212771940588491</v>
      </c>
      <c r="G19" s="47">
        <f t="shared" si="23"/>
        <v>0.13009651632222013</v>
      </c>
      <c r="H19" s="47">
        <f t="shared" si="23"/>
        <v>0.11010822219228523</v>
      </c>
      <c r="I19" s="47">
        <f t="shared" si="23"/>
        <v>0.10256904303147078</v>
      </c>
      <c r="J19" s="47">
        <f t="shared" si="23"/>
        <v>0.10256904303147078</v>
      </c>
      <c r="K19" s="47">
        <f t="shared" si="23"/>
        <v>0.10256904303147076</v>
      </c>
      <c r="L19" s="47">
        <f t="shared" si="23"/>
        <v>0.10256904303147078</v>
      </c>
      <c r="M19" s="47">
        <f t="shared" si="23"/>
        <v>0.10256904303147076</v>
      </c>
      <c r="N19" s="47">
        <f t="shared" si="23"/>
        <v>0.10256904303147076</v>
      </c>
    </row>
    <row r="20" spans="1:15" x14ac:dyDescent="0.3">
      <c r="A20" s="43" t="str">
        <f>+[1]Historicals!A113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+[1]Historicals!B113</f>
        <v>13740</v>
      </c>
      <c r="C21" s="9">
        <f>+[1]Historicals!C113</f>
        <v>14764</v>
      </c>
      <c r="D21" s="9">
        <f>+[1]Historicals!D113</f>
        <v>15216</v>
      </c>
      <c r="E21" s="9">
        <f>+[1]Historicals!E113</f>
        <v>14855</v>
      </c>
      <c r="F21" s="9">
        <f>+[1]Historicals!F113</f>
        <v>15902</v>
      </c>
      <c r="G21" s="9">
        <f>+[1]Historicals!G113</f>
        <v>14484</v>
      </c>
      <c r="H21" s="9">
        <f>+[1]Historicals!H113</f>
        <v>17179</v>
      </c>
      <c r="I21" s="9">
        <f>+[1]Historicals!I113</f>
        <v>18353</v>
      </c>
      <c r="J21" s="9">
        <f>+SUM(J23+J27+J31)</f>
        <v>19248.027078000807</v>
      </c>
      <c r="K21" s="9">
        <f t="shared" ref="K21:N21" si="24">+SUM(K23+K27+K31)</f>
        <v>20186.702250065515</v>
      </c>
      <c r="L21" s="9">
        <f t="shared" si="24"/>
        <v>21171.15411784454</v>
      </c>
      <c r="M21" s="9">
        <f t="shared" si="24"/>
        <v>22203.615089238821</v>
      </c>
      <c r="N21" s="9">
        <f t="shared" si="24"/>
        <v>23286.426440754982</v>
      </c>
    </row>
    <row r="22" spans="1:15" x14ac:dyDescent="0.3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4.8767344739323537E-2</v>
      </c>
      <c r="K22" s="47">
        <f t="shared" si="26"/>
        <v>4.8767344739323981E-2</v>
      </c>
      <c r="L22" s="47">
        <f t="shared" si="26"/>
        <v>4.8767344739323759E-2</v>
      </c>
      <c r="M22" s="47">
        <f t="shared" si="26"/>
        <v>4.8767344739323981E-2</v>
      </c>
      <c r="N22" s="47">
        <f t="shared" si="26"/>
        <v>4.8767344739323759E-2</v>
      </c>
    </row>
    <row r="23" spans="1:15" x14ac:dyDescent="0.3">
      <c r="A23" s="45" t="s">
        <v>113</v>
      </c>
      <c r="B23" s="3">
        <f>+[1]Historicals!B114</f>
        <v>8506</v>
      </c>
      <c r="C23" s="3">
        <f>+[1]Historicals!C114</f>
        <v>9299</v>
      </c>
      <c r="D23" s="3">
        <f>+[1]Historicals!D114</f>
        <v>9684</v>
      </c>
      <c r="E23" s="3">
        <f>+[1]Historicals!E114</f>
        <v>9322</v>
      </c>
      <c r="F23" s="3">
        <f>+[1]Historicals!F114</f>
        <v>10045</v>
      </c>
      <c r="G23" s="3">
        <f>+[1]Historicals!G114</f>
        <v>9329</v>
      </c>
      <c r="H23" s="3">
        <f>+[1]Historicals!H114</f>
        <v>11644</v>
      </c>
      <c r="I23" s="3">
        <f>+[1]Historicals!I114</f>
        <v>12228</v>
      </c>
      <c r="J23" s="3">
        <f>+I23*(1+J24)</f>
        <v>12824.327091472451</v>
      </c>
      <c r="K23" s="3">
        <f t="shared" ref="K23:N23" si="27">+J23*(1+K24)</f>
        <v>13449.735471792137</v>
      </c>
      <c r="L23" s="3">
        <f t="shared" si="27"/>
        <v>14105.643358197736</v>
      </c>
      <c r="M23" s="3">
        <f t="shared" si="27"/>
        <v>14793.538130616918</v>
      </c>
      <c r="N23" s="3">
        <f t="shared" si="27"/>
        <v>15514.979704547044</v>
      </c>
    </row>
    <row r="24" spans="1:15" x14ac:dyDescent="0.3">
      <c r="A24" s="44" t="s">
        <v>129</v>
      </c>
      <c r="B24" s="47" t="str">
        <f t="shared" ref="B24:H24" si="28">+IFERROR(B23/A23-1,"nm")</f>
        <v>nm</v>
      </c>
      <c r="C24" s="47">
        <f t="shared" si="28"/>
        <v>9.3228309428638578E-2</v>
      </c>
      <c r="D24" s="47">
        <f t="shared" si="28"/>
        <v>4.1402301322722934E-2</v>
      </c>
      <c r="E24" s="47">
        <f t="shared" si="28"/>
        <v>-3.7381247418422192E-2</v>
      </c>
      <c r="F24" s="47">
        <f t="shared" si="28"/>
        <v>7.755846384895948E-2</v>
      </c>
      <c r="G24" s="47">
        <f t="shared" si="28"/>
        <v>-7.1279243404678949E-2</v>
      </c>
      <c r="H24" s="47">
        <f t="shared" si="28"/>
        <v>0.24815092721620746</v>
      </c>
      <c r="I24" s="47">
        <f>+IFERROR(I23/H23-1,"nm")</f>
        <v>5.0154586052902683E-2</v>
      </c>
      <c r="J24" s="47">
        <f>$I$4</f>
        <v>4.8767344739323759E-2</v>
      </c>
      <c r="K24" s="47">
        <f t="shared" ref="K24:N24" si="29">$I$4</f>
        <v>4.8767344739323759E-2</v>
      </c>
      <c r="L24" s="47">
        <f t="shared" si="29"/>
        <v>4.8767344739323759E-2</v>
      </c>
      <c r="M24" s="47">
        <f t="shared" si="29"/>
        <v>4.8767344739323759E-2</v>
      </c>
      <c r="N24" s="47">
        <f t="shared" si="29"/>
        <v>4.8767344739323759E-2</v>
      </c>
    </row>
    <row r="25" spans="1:15" x14ac:dyDescent="0.3">
      <c r="A25" s="44" t="s">
        <v>137</v>
      </c>
      <c r="B25" s="47">
        <f>+[1]Historicals!B218</f>
        <v>0.14000000000000001</v>
      </c>
      <c r="C25" s="47">
        <f>+[1]Historicals!C218</f>
        <v>0.1</v>
      </c>
      <c r="D25" s="47">
        <f>+[1]Historicals!D218</f>
        <v>0.04</v>
      </c>
      <c r="E25" s="47">
        <f>+[1]Historicals!E218</f>
        <v>-0.04</v>
      </c>
      <c r="F25" s="47">
        <f>+[1]Historicals!F218</f>
        <v>0.08</v>
      </c>
      <c r="G25" s="47">
        <f>+[1]Historicals!G218</f>
        <v>-7.0000000000000007E-2</v>
      </c>
      <c r="H25" s="47">
        <f>+[1]Historicals!H218</f>
        <v>0.25</v>
      </c>
      <c r="I25" s="47">
        <f>+[1]Historicals!I218</f>
        <v>0.05</v>
      </c>
      <c r="J25" s="47">
        <f>I25</f>
        <v>0.05</v>
      </c>
      <c r="K25" s="47">
        <f t="shared" ref="K25:N25" si="30">J25</f>
        <v>0.05</v>
      </c>
      <c r="L25" s="47">
        <f t="shared" si="30"/>
        <v>0.05</v>
      </c>
      <c r="M25" s="47">
        <f t="shared" si="30"/>
        <v>0.05</v>
      </c>
      <c r="N25" s="47">
        <f t="shared" si="30"/>
        <v>0.05</v>
      </c>
    </row>
    <row r="26" spans="1:15" x14ac:dyDescent="0.3">
      <c r="A26" s="44" t="s">
        <v>138</v>
      </c>
      <c r="B26" s="47" t="str">
        <f t="shared" ref="B26:H26" si="31">+IFERROR(B24-B25,"nm")</f>
        <v>nm</v>
      </c>
      <c r="C26" s="47">
        <f t="shared" si="31"/>
        <v>-6.7716905713614273E-3</v>
      </c>
      <c r="D26" s="47">
        <f t="shared" si="31"/>
        <v>1.4023013227229333E-3</v>
      </c>
      <c r="E26" s="47">
        <f t="shared" si="31"/>
        <v>2.6187525815778087E-3</v>
      </c>
      <c r="F26" s="47">
        <f t="shared" si="31"/>
        <v>-2.4415361510405215E-3</v>
      </c>
      <c r="G26" s="47">
        <f t="shared" si="31"/>
        <v>-1.2792434046789425E-3</v>
      </c>
      <c r="H26" s="47">
        <f t="shared" si="31"/>
        <v>-1.849072783792538E-3</v>
      </c>
      <c r="I26" s="47">
        <f>+IFERROR(I24-I25,"nm")</f>
        <v>1.5458605290268046E-4</v>
      </c>
      <c r="J26" s="47">
        <f>J24-J25</f>
        <v>-1.2326552606762436E-3</v>
      </c>
      <c r="K26" s="47">
        <f t="shared" ref="K26:N26" si="32">K24-K25</f>
        <v>-1.2326552606762436E-3</v>
      </c>
      <c r="L26" s="47">
        <f t="shared" si="32"/>
        <v>-1.2326552606762436E-3</v>
      </c>
      <c r="M26" s="47">
        <f t="shared" si="32"/>
        <v>-1.2326552606762436E-3</v>
      </c>
      <c r="N26" s="47">
        <f t="shared" si="32"/>
        <v>-1.2326552606762436E-3</v>
      </c>
    </row>
    <row r="27" spans="1:15" x14ac:dyDescent="0.3">
      <c r="A27" s="45" t="s">
        <v>114</v>
      </c>
      <c r="B27" s="3">
        <f>+[1]Historicals!B115</f>
        <v>4410</v>
      </c>
      <c r="C27" s="3">
        <f>+[1]Historicals!C115</f>
        <v>4746</v>
      </c>
      <c r="D27" s="3">
        <f>+[1]Historicals!D115</f>
        <v>4886</v>
      </c>
      <c r="E27" s="3">
        <f>+[1]Historicals!E115</f>
        <v>4938</v>
      </c>
      <c r="F27" s="3">
        <f>+[1]Historicals!F115</f>
        <v>5260</v>
      </c>
      <c r="G27" s="3">
        <f>+[1]Historicals!G115</f>
        <v>4639</v>
      </c>
      <c r="H27" s="3">
        <f>+[1]Historicals!H115</f>
        <v>5028</v>
      </c>
      <c r="I27" s="3">
        <f>+[1]Historicals!I115</f>
        <v>5492</v>
      </c>
      <c r="J27" s="3">
        <f>+I27*(1+J28)</f>
        <v>5759.8302573083665</v>
      </c>
      <c r="K27" s="3">
        <f t="shared" ref="K27:N27" si="33">+J27*(1+K28)</f>
        <v>6040.7218851065118</v>
      </c>
      <c r="L27" s="3">
        <f t="shared" si="33"/>
        <v>6335.3118517518787</v>
      </c>
      <c r="M27" s="3">
        <f t="shared" si="33"/>
        <v>6644.2681888573861</v>
      </c>
      <c r="N27" s="3">
        <f t="shared" si="33"/>
        <v>6968.2915061639169</v>
      </c>
    </row>
    <row r="28" spans="1:15" x14ac:dyDescent="0.3">
      <c r="A28" s="44" t="s">
        <v>129</v>
      </c>
      <c r="B28" s="47" t="str">
        <f t="shared" ref="B28:H28" si="34">+IFERROR(B27/A27-1,"nm")</f>
        <v>nm</v>
      </c>
      <c r="C28" s="47">
        <f t="shared" si="34"/>
        <v>7.6190476190476142E-2</v>
      </c>
      <c r="D28" s="47">
        <f t="shared" si="34"/>
        <v>2.9498525073746285E-2</v>
      </c>
      <c r="E28" s="47">
        <f t="shared" si="34"/>
        <v>1.0642652476463343E-2</v>
      </c>
      <c r="F28" s="47">
        <f t="shared" si="34"/>
        <v>6.5208586472256025E-2</v>
      </c>
      <c r="G28" s="47">
        <f t="shared" si="34"/>
        <v>-0.11806083650190113</v>
      </c>
      <c r="H28" s="47">
        <f t="shared" si="34"/>
        <v>8.3854278939426541E-2</v>
      </c>
      <c r="I28" s="47">
        <f>+IFERROR(I27/H27-1,"nm")</f>
        <v>9.2283214001591007E-2</v>
      </c>
      <c r="J28" s="47">
        <f>$I$4</f>
        <v>4.8767344739323759E-2</v>
      </c>
      <c r="K28" s="47">
        <f t="shared" ref="K28:N28" si="35">$I$4</f>
        <v>4.8767344739323759E-2</v>
      </c>
      <c r="L28" s="47">
        <f t="shared" si="35"/>
        <v>4.8767344739323759E-2</v>
      </c>
      <c r="M28" s="47">
        <f t="shared" si="35"/>
        <v>4.8767344739323759E-2</v>
      </c>
      <c r="N28" s="47">
        <f t="shared" si="35"/>
        <v>4.8767344739323759E-2</v>
      </c>
    </row>
    <row r="29" spans="1:15" x14ac:dyDescent="0.3">
      <c r="A29" s="44" t="s">
        <v>137</v>
      </c>
      <c r="B29" s="47">
        <f>+[1]Historicals!B222</f>
        <v>0</v>
      </c>
      <c r="C29" s="47">
        <f>+[1]Historicals!C222</f>
        <v>0</v>
      </c>
      <c r="D29" s="47">
        <f>+[1]Historicals!D222</f>
        <v>0</v>
      </c>
      <c r="E29" s="47">
        <f>+[1]Historicals!E222</f>
        <v>0.06</v>
      </c>
      <c r="F29" s="47">
        <f>+[1]Historicals!F222</f>
        <v>0.12</v>
      </c>
      <c r="G29" s="47">
        <f>+[1]Historicals!G222</f>
        <v>-0.03</v>
      </c>
      <c r="H29" s="47">
        <f>+[1]Historicals!H222</f>
        <v>0.13</v>
      </c>
      <c r="I29" s="47">
        <f>+[1]Historicals!I222</f>
        <v>0.09</v>
      </c>
      <c r="J29" s="47">
        <f>I29</f>
        <v>0.09</v>
      </c>
      <c r="K29" s="47">
        <f t="shared" ref="K29:N29" si="36">J29</f>
        <v>0.09</v>
      </c>
      <c r="L29" s="47">
        <f t="shared" si="36"/>
        <v>0.09</v>
      </c>
      <c r="M29" s="47">
        <f t="shared" si="36"/>
        <v>0.09</v>
      </c>
      <c r="N29" s="47">
        <f t="shared" si="36"/>
        <v>0.09</v>
      </c>
    </row>
    <row r="30" spans="1:15" x14ac:dyDescent="0.3">
      <c r="A30" s="44" t="s">
        <v>138</v>
      </c>
      <c r="B30" s="47" t="str">
        <f t="shared" ref="B30:H30" si="37">+IFERROR(B28-B29,"nm")</f>
        <v>nm</v>
      </c>
      <c r="C30" s="47">
        <f t="shared" si="37"/>
        <v>7.6190476190476142E-2</v>
      </c>
      <c r="D30" s="47">
        <f t="shared" si="37"/>
        <v>2.9498525073746285E-2</v>
      </c>
      <c r="E30" s="47">
        <f t="shared" si="37"/>
        <v>-4.9357347523536654E-2</v>
      </c>
      <c r="F30" s="47">
        <f t="shared" si="37"/>
        <v>-5.4791413527743971E-2</v>
      </c>
      <c r="G30" s="47">
        <f t="shared" si="37"/>
        <v>-8.8060836501901135E-2</v>
      </c>
      <c r="H30" s="47">
        <f t="shared" si="37"/>
        <v>-4.6145721060573464E-2</v>
      </c>
      <c r="I30" s="47">
        <f>+IFERROR(I28-I29,"nm")</f>
        <v>2.2832140015910107E-3</v>
      </c>
      <c r="J30" s="47">
        <f>J28-J29</f>
        <v>-4.1232655260676238E-2</v>
      </c>
      <c r="K30" s="47">
        <f t="shared" ref="K30:N30" si="38">K28-K29</f>
        <v>-4.1232655260676238E-2</v>
      </c>
      <c r="L30" s="47">
        <f t="shared" si="38"/>
        <v>-4.1232655260676238E-2</v>
      </c>
      <c r="M30" s="47">
        <f t="shared" si="38"/>
        <v>-4.1232655260676238E-2</v>
      </c>
      <c r="N30" s="47">
        <f t="shared" si="38"/>
        <v>-4.1232655260676238E-2</v>
      </c>
    </row>
    <row r="31" spans="1:15" x14ac:dyDescent="0.3">
      <c r="A31" s="45" t="s">
        <v>115</v>
      </c>
      <c r="B31" s="3">
        <f>+[1]Historicals!B116</f>
        <v>824</v>
      </c>
      <c r="C31" s="3">
        <f>+[1]Historicals!C116</f>
        <v>719</v>
      </c>
      <c r="D31" s="3">
        <f>+[1]Historicals!D116</f>
        <v>646</v>
      </c>
      <c r="E31" s="3">
        <f>+[1]Historicals!E116</f>
        <v>595</v>
      </c>
      <c r="F31" s="3">
        <f>+[1]Historicals!F116</f>
        <v>597</v>
      </c>
      <c r="G31" s="3">
        <f>+[1]Historicals!G116</f>
        <v>516</v>
      </c>
      <c r="H31" s="3">
        <f>+[1]Historicals!H116</f>
        <v>507</v>
      </c>
      <c r="I31" s="3">
        <f>+[1]Historicals!I116</f>
        <v>633</v>
      </c>
      <c r="J31" s="3">
        <f>+I31*(1+J32)</f>
        <v>663.869729219992</v>
      </c>
      <c r="K31" s="3">
        <f t="shared" ref="K31:N31" si="39">+J31*(1+K32)</f>
        <v>696.24489316686481</v>
      </c>
      <c r="L31" s="3">
        <f t="shared" si="39"/>
        <v>730.19890789492695</v>
      </c>
      <c r="M31" s="3">
        <f t="shared" si="39"/>
        <v>765.80876976451657</v>
      </c>
      <c r="N31" s="3">
        <f t="shared" si="39"/>
        <v>803.15523004402019</v>
      </c>
    </row>
    <row r="32" spans="1:15" x14ac:dyDescent="0.3">
      <c r="A32" s="44" t="s">
        <v>129</v>
      </c>
      <c r="B32" s="47" t="str">
        <f t="shared" ref="B32:H32" si="40">+IFERROR(B31/A31-1,"nm")</f>
        <v>nm</v>
      </c>
      <c r="C32" s="47">
        <f t="shared" si="40"/>
        <v>-0.12742718446601942</v>
      </c>
      <c r="D32" s="47">
        <f t="shared" si="40"/>
        <v>-0.10152990264255912</v>
      </c>
      <c r="E32" s="47">
        <f t="shared" si="40"/>
        <v>-7.8947368421052655E-2</v>
      </c>
      <c r="F32" s="47">
        <f t="shared" si="40"/>
        <v>3.3613445378151141E-3</v>
      </c>
      <c r="G32" s="47">
        <f t="shared" si="40"/>
        <v>-0.13567839195979903</v>
      </c>
      <c r="H32" s="47">
        <f t="shared" si="40"/>
        <v>-1.744186046511631E-2</v>
      </c>
      <c r="I32" s="47">
        <f>+IFERROR(I31/H31-1,"nm")</f>
        <v>0.24852071005917153</v>
      </c>
      <c r="J32" s="47">
        <f>$I$4</f>
        <v>4.8767344739323759E-2</v>
      </c>
      <c r="K32" s="47">
        <f t="shared" ref="K32:N32" si="41">$I$4</f>
        <v>4.8767344739323759E-2</v>
      </c>
      <c r="L32" s="47">
        <f t="shared" si="41"/>
        <v>4.8767344739323759E-2</v>
      </c>
      <c r="M32" s="47">
        <f t="shared" si="41"/>
        <v>4.8767344739323759E-2</v>
      </c>
      <c r="N32" s="47">
        <f t="shared" si="41"/>
        <v>4.8767344739323759E-2</v>
      </c>
    </row>
    <row r="33" spans="1:14" x14ac:dyDescent="0.3">
      <c r="A33" s="44" t="s">
        <v>137</v>
      </c>
      <c r="B33" s="47">
        <f>+[1]Historicals!B220</f>
        <v>-0.05</v>
      </c>
      <c r="C33" s="47">
        <f>+[1]Historicals!C220</f>
        <v>-0.13</v>
      </c>
      <c r="D33" s="47">
        <f>+[1]Historicals!D220</f>
        <v>-0.1</v>
      </c>
      <c r="E33" s="47">
        <f>+[1]Historicals!E220</f>
        <v>-0.08</v>
      </c>
      <c r="F33" s="47">
        <f>+[1]Historicals!F220</f>
        <v>0</v>
      </c>
      <c r="G33" s="47">
        <f>+[1]Historicals!G220</f>
        <v>-0.14000000000000001</v>
      </c>
      <c r="H33" s="47">
        <f>+[1]Historicals!H220</f>
        <v>-0.02</v>
      </c>
      <c r="I33" s="47">
        <f>+[1]Historicals!I220</f>
        <v>0.25</v>
      </c>
      <c r="J33" s="47">
        <f>I33</f>
        <v>0.25</v>
      </c>
      <c r="K33" s="47">
        <f t="shared" ref="K33:N33" si="42">J33</f>
        <v>0.25</v>
      </c>
      <c r="L33" s="47">
        <f t="shared" si="42"/>
        <v>0.25</v>
      </c>
      <c r="M33" s="47">
        <f t="shared" si="42"/>
        <v>0.25</v>
      </c>
      <c r="N33" s="47">
        <f t="shared" si="42"/>
        <v>0.25</v>
      </c>
    </row>
    <row r="34" spans="1:14" x14ac:dyDescent="0.3">
      <c r="A34" s="44" t="s">
        <v>138</v>
      </c>
      <c r="B34" s="47" t="str">
        <f t="shared" ref="B34:H34" si="43">+IFERROR(B32-B33,"nm")</f>
        <v>nm</v>
      </c>
      <c r="C34" s="47">
        <f t="shared" si="43"/>
        <v>2.572815533980588E-3</v>
      </c>
      <c r="D34" s="47">
        <f t="shared" si="43"/>
        <v>-1.5299026425591167E-3</v>
      </c>
      <c r="E34" s="47">
        <f t="shared" si="43"/>
        <v>1.0526315789473467E-3</v>
      </c>
      <c r="F34" s="47">
        <f t="shared" si="43"/>
        <v>3.3613445378151141E-3</v>
      </c>
      <c r="G34" s="47">
        <f t="shared" si="43"/>
        <v>4.321608040200986E-3</v>
      </c>
      <c r="H34" s="47">
        <f t="shared" si="43"/>
        <v>2.5581395348836904E-3</v>
      </c>
      <c r="I34" s="47">
        <f>+IFERROR(I32-I33,"nm")</f>
        <v>-1.4792899408284654E-3</v>
      </c>
      <c r="J34" s="47">
        <f>J32-J33</f>
        <v>-0.20123265526067624</v>
      </c>
      <c r="K34" s="47">
        <f t="shared" ref="K34:N34" si="44">K32-K33</f>
        <v>-0.20123265526067624</v>
      </c>
      <c r="L34" s="47">
        <f t="shared" si="44"/>
        <v>-0.20123265526067624</v>
      </c>
      <c r="M34" s="47">
        <f t="shared" si="44"/>
        <v>-0.20123265526067624</v>
      </c>
      <c r="N34" s="47">
        <f t="shared" si="44"/>
        <v>-0.20123265526067624</v>
      </c>
    </row>
    <row r="35" spans="1:14" x14ac:dyDescent="0.3">
      <c r="A35" s="9" t="s">
        <v>130</v>
      </c>
      <c r="B35" s="48">
        <f t="shared" ref="B35:I35" si="45">+B42+B38</f>
        <v>3766</v>
      </c>
      <c r="C35" s="48">
        <f t="shared" si="45"/>
        <v>3896</v>
      </c>
      <c r="D35" s="48">
        <f t="shared" si="45"/>
        <v>4015</v>
      </c>
      <c r="E35" s="48">
        <f t="shared" si="45"/>
        <v>3760</v>
      </c>
      <c r="F35" s="48">
        <f t="shared" si="45"/>
        <v>4074</v>
      </c>
      <c r="G35" s="48">
        <f t="shared" si="45"/>
        <v>3047</v>
      </c>
      <c r="H35" s="48">
        <f t="shared" si="45"/>
        <v>5219</v>
      </c>
      <c r="I35" s="48">
        <f t="shared" si="45"/>
        <v>5238</v>
      </c>
      <c r="J35" s="48">
        <f>+J21*J37</f>
        <v>5493.4433517445768</v>
      </c>
      <c r="K35" s="48">
        <f t="shared" ref="K35:N35" si="46">+K21*K37</f>
        <v>5761.3439974850517</v>
      </c>
      <c r="L35" s="48">
        <f t="shared" si="46"/>
        <v>6042.3094463722382</v>
      </c>
      <c r="M35" s="48">
        <f t="shared" si="46"/>
        <v>6336.976834165147</v>
      </c>
      <c r="N35" s="48">
        <f t="shared" si="46"/>
        <v>6646.0143680419869</v>
      </c>
    </row>
    <row r="36" spans="1:14" x14ac:dyDescent="0.3">
      <c r="A36" s="46" t="s">
        <v>129</v>
      </c>
      <c r="B36" s="47" t="str">
        <f t="shared" ref="B36:H36" si="47">+IFERROR(B35/A35-1,"nm")</f>
        <v>nm</v>
      </c>
      <c r="C36" s="47">
        <f t="shared" si="47"/>
        <v>3.4519383961763239E-2</v>
      </c>
      <c r="D36" s="47">
        <f t="shared" si="47"/>
        <v>3.0544147843942548E-2</v>
      </c>
      <c r="E36" s="47">
        <f t="shared" si="47"/>
        <v>-6.3511830635118338E-2</v>
      </c>
      <c r="F36" s="47">
        <f t="shared" si="47"/>
        <v>8.3510638297872308E-2</v>
      </c>
      <c r="G36" s="47">
        <f t="shared" si="47"/>
        <v>-0.25208640157093765</v>
      </c>
      <c r="H36" s="47">
        <f t="shared" si="47"/>
        <v>0.71283229405973092</v>
      </c>
      <c r="I36" s="47">
        <f>+IFERROR(I35/H35-1,"nm")</f>
        <v>3.6405441655489312E-3</v>
      </c>
      <c r="J36" s="47">
        <f t="shared" ref="J36:N36" si="48">+IFERROR(J35/I35-1,"nm")</f>
        <v>4.8767344739323537E-2</v>
      </c>
      <c r="K36" s="47">
        <f t="shared" si="48"/>
        <v>4.8767344739323981E-2</v>
      </c>
      <c r="L36" s="47">
        <f t="shared" si="48"/>
        <v>4.8767344739323759E-2</v>
      </c>
      <c r="M36" s="47">
        <f t="shared" si="48"/>
        <v>4.8767344739323981E-2</v>
      </c>
      <c r="N36" s="47">
        <f t="shared" si="48"/>
        <v>4.8767344739323759E-2</v>
      </c>
    </row>
    <row r="37" spans="1:14" x14ac:dyDescent="0.3">
      <c r="A37" s="46" t="s">
        <v>131</v>
      </c>
      <c r="B37" s="47">
        <f t="shared" ref="B37:H37" si="49">+IFERROR(B35/B$21,"nm")</f>
        <v>0.27409024745269289</v>
      </c>
      <c r="C37" s="47">
        <f t="shared" si="49"/>
        <v>0.26388512598211866</v>
      </c>
      <c r="D37" s="47">
        <f t="shared" si="49"/>
        <v>0.26386698212407994</v>
      </c>
      <c r="E37" s="47">
        <f t="shared" si="49"/>
        <v>0.25311342982160889</v>
      </c>
      <c r="F37" s="47">
        <f t="shared" si="49"/>
        <v>0.25619418941013711</v>
      </c>
      <c r="G37" s="47">
        <f t="shared" si="49"/>
        <v>0.2103700635183651</v>
      </c>
      <c r="H37" s="47">
        <f t="shared" si="49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50">+J37</f>
        <v>0.28540293140086087</v>
      </c>
      <c r="L37" s="49">
        <f t="shared" si="50"/>
        <v>0.28540293140086087</v>
      </c>
      <c r="M37" s="49">
        <f t="shared" si="50"/>
        <v>0.28540293140086087</v>
      </c>
      <c r="N37" s="49">
        <f t="shared" si="50"/>
        <v>0.28540293140086087</v>
      </c>
    </row>
    <row r="38" spans="1:14" x14ac:dyDescent="0.3">
      <c r="A38" s="9" t="s">
        <v>132</v>
      </c>
      <c r="B38" s="9">
        <f>+[1]Historicals!B201</f>
        <v>121</v>
      </c>
      <c r="C38" s="9">
        <f>+[1]Historicals!C201</f>
        <v>133</v>
      </c>
      <c r="D38" s="9">
        <f>+[1]Historicals!D201</f>
        <v>140</v>
      </c>
      <c r="E38" s="9">
        <f>+[1]Historicals!E201</f>
        <v>160</v>
      </c>
      <c r="F38" s="9">
        <f>+[1]Historicals!F201</f>
        <v>149</v>
      </c>
      <c r="G38" s="9">
        <f>+[1]Historicals!G201</f>
        <v>148</v>
      </c>
      <c r="H38" s="9">
        <f>+[1]Historicals!H201</f>
        <v>130</v>
      </c>
      <c r="I38" s="9">
        <f>+[1]Historicals!I201</f>
        <v>124</v>
      </c>
      <c r="J38" s="48">
        <f>+J41*J48</f>
        <v>130.04715074767614</v>
      </c>
      <c r="K38" s="48">
        <f>+K41*K48</f>
        <v>136.38920498055489</v>
      </c>
      <c r="L38" s="48">
        <f>+L41*L48</f>
        <v>143.04054435856389</v>
      </c>
      <c r="M38" s="48">
        <f>+M41*M48</f>
        <v>150.01625189699854</v>
      </c>
      <c r="N38" s="48">
        <f>+N41*N48</f>
        <v>157.3321461697607</v>
      </c>
    </row>
    <row r="39" spans="1:14" x14ac:dyDescent="0.3">
      <c r="A39" s="46" t="s">
        <v>129</v>
      </c>
      <c r="B39" s="47" t="str">
        <f t="shared" ref="B39:H39" si="51">+IFERROR(B38/A38-1,"nm")</f>
        <v>nm</v>
      </c>
      <c r="C39" s="47">
        <f t="shared" si="51"/>
        <v>9.9173553719008156E-2</v>
      </c>
      <c r="D39" s="47">
        <f t="shared" si="51"/>
        <v>5.2631578947368363E-2</v>
      </c>
      <c r="E39" s="47">
        <f t="shared" si="51"/>
        <v>0.14285714285714279</v>
      </c>
      <c r="F39" s="47">
        <f t="shared" si="51"/>
        <v>-6.8749999999999978E-2</v>
      </c>
      <c r="G39" s="47">
        <f t="shared" si="51"/>
        <v>-6.7114093959731447E-3</v>
      </c>
      <c r="H39" s="47">
        <f t="shared" si="51"/>
        <v>-0.1216216216216216</v>
      </c>
      <c r="I39" s="47">
        <f>+IFERROR(I38/H38-1,"nm")</f>
        <v>-4.6153846153846101E-2</v>
      </c>
      <c r="J39" s="47">
        <f t="shared" ref="J39:N39" si="52">+IFERROR(J38/I38-1,"nm")</f>
        <v>4.8767344739323759E-2</v>
      </c>
      <c r="K39" s="47">
        <f t="shared" si="52"/>
        <v>4.8767344739323981E-2</v>
      </c>
      <c r="L39" s="47">
        <f t="shared" si="52"/>
        <v>4.8767344739323759E-2</v>
      </c>
      <c r="M39" s="47">
        <f t="shared" si="52"/>
        <v>4.8767344739323981E-2</v>
      </c>
      <c r="N39" s="47">
        <f t="shared" si="52"/>
        <v>4.8767344739323759E-2</v>
      </c>
    </row>
    <row r="40" spans="1:14" x14ac:dyDescent="0.3">
      <c r="A40" s="46" t="s">
        <v>133</v>
      </c>
      <c r="B40" s="47">
        <f t="shared" ref="B40:H40" si="53">+IFERROR(B38/B$21,"nm")</f>
        <v>8.8064046579330417E-3</v>
      </c>
      <c r="C40" s="47">
        <f t="shared" si="53"/>
        <v>9.0083988079111346E-3</v>
      </c>
      <c r="D40" s="47">
        <f t="shared" si="53"/>
        <v>9.2008412197686646E-3</v>
      </c>
      <c r="E40" s="47">
        <f t="shared" si="53"/>
        <v>1.0770784247728038E-2</v>
      </c>
      <c r="F40" s="47">
        <f t="shared" si="53"/>
        <v>9.3698905798012821E-3</v>
      </c>
      <c r="G40" s="47">
        <f t="shared" si="53"/>
        <v>1.0218171775752554E-2</v>
      </c>
      <c r="H40" s="47">
        <f t="shared" si="53"/>
        <v>7.5673787764130628E-3</v>
      </c>
      <c r="I40" s="47">
        <f>+IFERROR(I38/I$21,"nm")</f>
        <v>6.7563886013185855E-3</v>
      </c>
      <c r="J40" s="47">
        <f t="shared" ref="J40:N40" si="54">+IFERROR(J38/J$21,"nm")</f>
        <v>6.7563886013185864E-3</v>
      </c>
      <c r="K40" s="47">
        <f t="shared" si="54"/>
        <v>6.7563886013185855E-3</v>
      </c>
      <c r="L40" s="47">
        <f t="shared" si="54"/>
        <v>6.7563886013185855E-3</v>
      </c>
      <c r="M40" s="47">
        <f t="shared" si="54"/>
        <v>6.7563886013185864E-3</v>
      </c>
      <c r="N40" s="47">
        <f t="shared" si="54"/>
        <v>6.7563886013185864E-3</v>
      </c>
    </row>
    <row r="41" spans="1:14" x14ac:dyDescent="0.3">
      <c r="A41" s="46" t="s">
        <v>140</v>
      </c>
      <c r="B41" s="47">
        <f t="shared" ref="B41:I41" si="55">+IFERROR(B38/B48,"nm")</f>
        <v>0.19145569620253164</v>
      </c>
      <c r="C41" s="47">
        <f t="shared" si="55"/>
        <v>0.17924528301886791</v>
      </c>
      <c r="D41" s="47">
        <f t="shared" si="55"/>
        <v>0.17094017094017094</v>
      </c>
      <c r="E41" s="47">
        <f t="shared" si="55"/>
        <v>0.18867924528301888</v>
      </c>
      <c r="F41" s="47">
        <f t="shared" si="55"/>
        <v>0.18304668304668303</v>
      </c>
      <c r="G41" s="47">
        <f t="shared" si="55"/>
        <v>0.22945736434108527</v>
      </c>
      <c r="H41" s="47">
        <f t="shared" si="55"/>
        <v>0.21069692058346839</v>
      </c>
      <c r="I41" s="47">
        <f t="shared" si="55"/>
        <v>0.19405320813771518</v>
      </c>
      <c r="J41" s="49">
        <f>+I41</f>
        <v>0.19405320813771518</v>
      </c>
      <c r="K41" s="49">
        <f t="shared" ref="K41:N41" si="56">+J41</f>
        <v>0.19405320813771518</v>
      </c>
      <c r="L41" s="49">
        <f t="shared" si="56"/>
        <v>0.19405320813771518</v>
      </c>
      <c r="M41" s="49">
        <f t="shared" si="56"/>
        <v>0.19405320813771518</v>
      </c>
      <c r="N41" s="49">
        <f t="shared" si="56"/>
        <v>0.19405320813771518</v>
      </c>
    </row>
    <row r="42" spans="1:14" x14ac:dyDescent="0.3">
      <c r="A42" s="9" t="s">
        <v>134</v>
      </c>
      <c r="B42" s="9">
        <f>+[1]Historicals!B156</f>
        <v>3645</v>
      </c>
      <c r="C42" s="9">
        <f>+[1]Historicals!C156</f>
        <v>3763</v>
      </c>
      <c r="D42" s="9">
        <f>+[1]Historicals!D156</f>
        <v>3875</v>
      </c>
      <c r="E42" s="9">
        <f>+[1]Historicals!E156</f>
        <v>3600</v>
      </c>
      <c r="F42" s="9">
        <f>+[1]Historicals!F156</f>
        <v>3925</v>
      </c>
      <c r="G42" s="9">
        <f>+[1]Historicals!G156</f>
        <v>2899</v>
      </c>
      <c r="H42" s="9">
        <f>+[1]Historicals!H156</f>
        <v>5089</v>
      </c>
      <c r="I42" s="9">
        <f>+[1]Historicals!I156</f>
        <v>5114</v>
      </c>
      <c r="J42" s="9">
        <f>+J35-J38</f>
        <v>5363.3962009969009</v>
      </c>
      <c r="K42" s="9">
        <f>+K35-K38</f>
        <v>5624.9547925044972</v>
      </c>
      <c r="L42" s="9">
        <f>+L35-L38</f>
        <v>5899.2689020136741</v>
      </c>
      <c r="M42" s="9">
        <f>+M35-M38</f>
        <v>6186.9605822681488</v>
      </c>
      <c r="N42" s="9">
        <f>+N35-N38</f>
        <v>6488.6822218722264</v>
      </c>
    </row>
    <row r="43" spans="1:14" x14ac:dyDescent="0.3">
      <c r="A43" s="46" t="s">
        <v>129</v>
      </c>
      <c r="B43" s="47" t="str">
        <f t="shared" ref="B43:H43" si="57">+IFERROR(B42/A42-1,"nm")</f>
        <v>nm</v>
      </c>
      <c r="C43" s="47">
        <f t="shared" si="57"/>
        <v>3.2373113854595292E-2</v>
      </c>
      <c r="D43" s="47">
        <f t="shared" si="57"/>
        <v>2.9763486579856391E-2</v>
      </c>
      <c r="E43" s="47">
        <f t="shared" si="57"/>
        <v>-7.096774193548383E-2</v>
      </c>
      <c r="F43" s="47">
        <f t="shared" si="57"/>
        <v>9.0277777777777679E-2</v>
      </c>
      <c r="G43" s="47">
        <f t="shared" si="57"/>
        <v>-0.26140127388535028</v>
      </c>
      <c r="H43" s="47">
        <f t="shared" si="57"/>
        <v>0.75543290789927564</v>
      </c>
      <c r="I43" s="47">
        <f>+IFERROR(I42/H42-1,"nm")</f>
        <v>4.9125564943997002E-3</v>
      </c>
      <c r="J43" s="47">
        <f t="shared" ref="J43:N43" si="58">+IFERROR(J42/I42-1,"nm")</f>
        <v>4.8767344739323537E-2</v>
      </c>
      <c r="K43" s="47">
        <f t="shared" si="58"/>
        <v>4.8767344739323981E-2</v>
      </c>
      <c r="L43" s="47">
        <f t="shared" si="58"/>
        <v>4.8767344739323537E-2</v>
      </c>
      <c r="M43" s="47">
        <f t="shared" si="58"/>
        <v>4.8767344739323981E-2</v>
      </c>
      <c r="N43" s="47">
        <f t="shared" si="58"/>
        <v>4.8767344739323759E-2</v>
      </c>
    </row>
    <row r="44" spans="1:14" x14ac:dyDescent="0.3">
      <c r="A44" s="46" t="s">
        <v>131</v>
      </c>
      <c r="B44" s="47">
        <f t="shared" ref="B44:H44" si="59">+IFERROR(B42/B$21,"nm")</f>
        <v>0.26528384279475981</v>
      </c>
      <c r="C44" s="47">
        <f t="shared" si="59"/>
        <v>0.25487672717420751</v>
      </c>
      <c r="D44" s="47">
        <f t="shared" si="59"/>
        <v>0.25466614090431128</v>
      </c>
      <c r="E44" s="47">
        <f t="shared" si="59"/>
        <v>0.24234264557388085</v>
      </c>
      <c r="F44" s="47">
        <f t="shared" si="59"/>
        <v>0.2468242988303358</v>
      </c>
      <c r="G44" s="47">
        <f t="shared" si="59"/>
        <v>0.20015189174261253</v>
      </c>
      <c r="H44" s="47">
        <f t="shared" si="59"/>
        <v>0.29623377379358518</v>
      </c>
      <c r="I44" s="47">
        <f>+IFERROR(I42/I$21,"nm")</f>
        <v>0.27864654279954232</v>
      </c>
      <c r="J44" s="47">
        <f t="shared" ref="J44:N44" si="60">+IFERROR(J42/J$21,"nm")</f>
        <v>0.27864654279954232</v>
      </c>
      <c r="K44" s="47">
        <f t="shared" si="60"/>
        <v>0.27864654279954232</v>
      </c>
      <c r="L44" s="47">
        <f t="shared" si="60"/>
        <v>0.27864654279954226</v>
      </c>
      <c r="M44" s="47">
        <f t="shared" si="60"/>
        <v>0.27864654279954232</v>
      </c>
      <c r="N44" s="47">
        <f t="shared" si="60"/>
        <v>0.27864654279954232</v>
      </c>
    </row>
    <row r="45" spans="1:14" x14ac:dyDescent="0.3">
      <c r="A45" s="9" t="s">
        <v>135</v>
      </c>
      <c r="B45" s="9">
        <f>+[1]Historicals!B186</f>
        <v>208</v>
      </c>
      <c r="C45" s="9">
        <f>+[1]Historicals!C186</f>
        <v>242</v>
      </c>
      <c r="D45" s="9">
        <f>+[1]Historicals!D186</f>
        <v>223</v>
      </c>
      <c r="E45" s="9">
        <f>+[1]Historicals!E186</f>
        <v>196</v>
      </c>
      <c r="F45" s="9">
        <f>+[1]Historicals!F186</f>
        <v>117</v>
      </c>
      <c r="G45" s="9">
        <f>+[1]Historicals!G186</f>
        <v>110</v>
      </c>
      <c r="H45" s="9">
        <f>+[1]Historicals!H186</f>
        <v>98</v>
      </c>
      <c r="I45" s="9">
        <f>+[1]Historicals!I186</f>
        <v>146</v>
      </c>
      <c r="J45" s="48">
        <f>+J21*J47</f>
        <v>153.12003233194127</v>
      </c>
      <c r="K45" s="48">
        <f>+K21*K47</f>
        <v>160.58728973516949</v>
      </c>
      <c r="L45" s="48">
        <f>+L21*L47</f>
        <v>168.41870545443814</v>
      </c>
      <c r="M45" s="48">
        <f>+M21*M47</f>
        <v>176.63203852388537</v>
      </c>
      <c r="N45" s="48">
        <f>+N21*N47</f>
        <v>185.24591403858921</v>
      </c>
    </row>
    <row r="46" spans="1:14" x14ac:dyDescent="0.3">
      <c r="A46" s="46" t="s">
        <v>129</v>
      </c>
      <c r="B46" s="47" t="str">
        <f t="shared" ref="B46:H46" si="61">+IFERROR(B45/A45-1,"nm")</f>
        <v>nm</v>
      </c>
      <c r="C46" s="47">
        <f t="shared" si="61"/>
        <v>0.16346153846153855</v>
      </c>
      <c r="D46" s="47">
        <f t="shared" si="61"/>
        <v>-7.8512396694214837E-2</v>
      </c>
      <c r="E46" s="47">
        <f t="shared" si="61"/>
        <v>-0.12107623318385652</v>
      </c>
      <c r="F46" s="47">
        <f t="shared" si="61"/>
        <v>-0.40306122448979587</v>
      </c>
      <c r="G46" s="47">
        <f t="shared" si="61"/>
        <v>-5.9829059829059839E-2</v>
      </c>
      <c r="H46" s="47">
        <f t="shared" si="61"/>
        <v>-0.10909090909090913</v>
      </c>
      <c r="I46" s="47">
        <f>+IFERROR(I45/H45-1,"nm")</f>
        <v>0.48979591836734704</v>
      </c>
      <c r="J46" s="47">
        <f t="shared" ref="J46:N46" si="62">+IFERROR(J45/I45-1,"nm")</f>
        <v>4.8767344739323759E-2</v>
      </c>
      <c r="K46" s="47">
        <f t="shared" si="62"/>
        <v>4.8767344739323981E-2</v>
      </c>
      <c r="L46" s="47">
        <f t="shared" si="62"/>
        <v>4.8767344739323537E-2</v>
      </c>
      <c r="M46" s="47">
        <f t="shared" si="62"/>
        <v>4.8767344739323981E-2</v>
      </c>
      <c r="N46" s="47">
        <f t="shared" si="62"/>
        <v>4.8767344739323759E-2</v>
      </c>
    </row>
    <row r="47" spans="1:14" x14ac:dyDescent="0.3">
      <c r="A47" s="46" t="s">
        <v>133</v>
      </c>
      <c r="B47" s="47">
        <f t="shared" ref="B47:H47" si="63">+IFERROR(B45/B$21,"nm")</f>
        <v>1.5138282387190683E-2</v>
      </c>
      <c r="C47" s="47">
        <f t="shared" si="63"/>
        <v>1.6391221891086428E-2</v>
      </c>
      <c r="D47" s="47">
        <f t="shared" si="63"/>
        <v>1.4655625657202945E-2</v>
      </c>
      <c r="E47" s="47">
        <f t="shared" si="63"/>
        <v>1.3194210703466847E-2</v>
      </c>
      <c r="F47" s="47">
        <f t="shared" si="63"/>
        <v>7.3575650861526856E-3</v>
      </c>
      <c r="G47" s="47">
        <f t="shared" si="63"/>
        <v>7.5945871306268989E-3</v>
      </c>
      <c r="H47" s="47">
        <f t="shared" si="6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4">+J47</f>
        <v>7.9551027080041418E-3</v>
      </c>
      <c r="L47" s="49">
        <f t="shared" si="64"/>
        <v>7.9551027080041418E-3</v>
      </c>
      <c r="M47" s="49">
        <f t="shared" si="64"/>
        <v>7.9551027080041418E-3</v>
      </c>
      <c r="N47" s="49">
        <f t="shared" si="64"/>
        <v>7.9551027080041418E-3</v>
      </c>
    </row>
    <row r="48" spans="1:14" x14ac:dyDescent="0.3">
      <c r="A48" s="9" t="s">
        <v>141</v>
      </c>
      <c r="B48" s="9">
        <f>+[1]Historicals!B171</f>
        <v>632</v>
      </c>
      <c r="C48" s="9">
        <f>+[1]Historicals!C171</f>
        <v>742</v>
      </c>
      <c r="D48" s="9">
        <f>+[1]Historicals!D171</f>
        <v>819</v>
      </c>
      <c r="E48" s="9">
        <f>+[1]Historicals!E171</f>
        <v>848</v>
      </c>
      <c r="F48" s="9">
        <f>+[1]Historicals!F171</f>
        <v>814</v>
      </c>
      <c r="G48" s="9">
        <f>+[1]Historicals!G171</f>
        <v>645</v>
      </c>
      <c r="H48" s="9">
        <f>+[1]Historicals!H171</f>
        <v>617</v>
      </c>
      <c r="I48" s="9">
        <f>+[1]Historicals!I171</f>
        <v>639</v>
      </c>
      <c r="J48" s="48">
        <f>+J21*J50</f>
        <v>670.16233328842782</v>
      </c>
      <c r="K48" s="48">
        <f t="shared" ref="K48:N48" si="65">+K21*K50</f>
        <v>702.84437082721433</v>
      </c>
      <c r="L48" s="48">
        <f t="shared" si="65"/>
        <v>737.12022455743818</v>
      </c>
      <c r="M48" s="48">
        <f t="shared" si="65"/>
        <v>773.0676206627586</v>
      </c>
      <c r="N48" s="48">
        <f t="shared" si="65"/>
        <v>810.76807582642812</v>
      </c>
    </row>
    <row r="49" spans="1:14" x14ac:dyDescent="0.3">
      <c r="A49" s="46" t="s">
        <v>129</v>
      </c>
      <c r="B49" s="47" t="str">
        <f t="shared" ref="B49:H49" si="66">+IFERROR(B48/A48-1,"nm")</f>
        <v>nm</v>
      </c>
      <c r="C49" s="47">
        <f t="shared" si="66"/>
        <v>0.17405063291139244</v>
      </c>
      <c r="D49" s="47">
        <f t="shared" si="66"/>
        <v>0.10377358490566047</v>
      </c>
      <c r="E49" s="47">
        <f t="shared" si="66"/>
        <v>3.5409035409035505E-2</v>
      </c>
      <c r="F49" s="47">
        <f t="shared" si="66"/>
        <v>-4.0094339622641528E-2</v>
      </c>
      <c r="G49" s="47">
        <f t="shared" si="66"/>
        <v>-0.20761670761670759</v>
      </c>
      <c r="H49" s="47">
        <f t="shared" si="6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7">+K50+K51</f>
        <v>3.4817196098730456E-2</v>
      </c>
      <c r="L49" s="47">
        <f t="shared" si="67"/>
        <v>3.4817196098730456E-2</v>
      </c>
      <c r="M49" s="47">
        <f t="shared" si="67"/>
        <v>3.4817196098730456E-2</v>
      </c>
      <c r="N49" s="47">
        <f t="shared" si="67"/>
        <v>3.4817196098730456E-2</v>
      </c>
    </row>
    <row r="50" spans="1:14" x14ac:dyDescent="0.3">
      <c r="A50" s="46" t="s">
        <v>133</v>
      </c>
      <c r="B50" s="47">
        <f t="shared" ref="B50:H50" si="68">+IFERROR(B48/B$21,"nm")</f>
        <v>4.599708879184862E-2</v>
      </c>
      <c r="C50" s="47">
        <f t="shared" si="68"/>
        <v>5.0257382823083174E-2</v>
      </c>
      <c r="D50" s="47">
        <f t="shared" si="68"/>
        <v>5.3824921135646686E-2</v>
      </c>
      <c r="E50" s="47">
        <f t="shared" si="68"/>
        <v>5.7085156512958597E-2</v>
      </c>
      <c r="F50" s="47">
        <f t="shared" si="68"/>
        <v>5.1188529744686205E-2</v>
      </c>
      <c r="G50" s="47">
        <f t="shared" si="68"/>
        <v>4.4531897265948632E-2</v>
      </c>
      <c r="H50" s="47">
        <f t="shared" si="6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69">+J50</f>
        <v>3.4817196098730456E-2</v>
      </c>
      <c r="L50" s="49">
        <f t="shared" si="69"/>
        <v>3.4817196098730456E-2</v>
      </c>
      <c r="M50" s="49">
        <f t="shared" si="69"/>
        <v>3.4817196098730456E-2</v>
      </c>
      <c r="N50" s="49">
        <f t="shared" si="69"/>
        <v>3.4817196098730456E-2</v>
      </c>
    </row>
    <row r="51" spans="1:14" x14ac:dyDescent="0.3">
      <c r="A51" s="43" t="str">
        <f>[1]Historicals!A117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9">
        <f>[1]Historicals!B117</f>
        <v>0</v>
      </c>
      <c r="C52" s="9">
        <f>[1]Historicals!C117</f>
        <v>0</v>
      </c>
      <c r="D52" s="9">
        <f>[1]Historicals!D117</f>
        <v>0</v>
      </c>
      <c r="E52" s="9">
        <f>[1]Historicals!E117</f>
        <v>9242</v>
      </c>
      <c r="F52" s="9">
        <f>[1]Historicals!F117</f>
        <v>9812</v>
      </c>
      <c r="G52" s="9">
        <f>[1]Historicals!G117</f>
        <v>9347</v>
      </c>
      <c r="H52" s="9">
        <f>[1]Historicals!H117</f>
        <v>11456</v>
      </c>
      <c r="I52" s="9">
        <f>[1]Historicals!I117</f>
        <v>12479</v>
      </c>
      <c r="J52" s="9">
        <f>+SUM(J54+J58+J62)</f>
        <v>13087.567695002021</v>
      </c>
      <c r="K52" s="9">
        <f t="shared" ref="K52:N52" si="70">+SUM(K54+K58+K62)</f>
        <v>13725.813620583422</v>
      </c>
      <c r="L52" s="9">
        <f t="shared" si="70"/>
        <v>14395.185105246119</v>
      </c>
      <c r="M52" s="9">
        <f t="shared" si="70"/>
        <v>15097.200059860035</v>
      </c>
      <c r="N52" s="9">
        <f t="shared" si="70"/>
        <v>15833.45041977777</v>
      </c>
    </row>
    <row r="53" spans="1:14" x14ac:dyDescent="0.3">
      <c r="A53" s="44" t="s">
        <v>129</v>
      </c>
      <c r="B53" s="47" t="str">
        <f t="shared" ref="B53:H53" si="71">+IFERROR(B52/A52-1,"nm")</f>
        <v>nm</v>
      </c>
      <c r="C53" s="47" t="str">
        <f t="shared" si="71"/>
        <v>nm</v>
      </c>
      <c r="D53" s="47" t="str">
        <f t="shared" si="71"/>
        <v>nm</v>
      </c>
      <c r="E53" s="47" t="str">
        <f t="shared" si="71"/>
        <v>nm</v>
      </c>
      <c r="F53" s="47">
        <f t="shared" si="71"/>
        <v>6.1674962129409261E-2</v>
      </c>
      <c r="G53" s="47">
        <f t="shared" si="71"/>
        <v>-4.7390949857317621E-2</v>
      </c>
      <c r="H53" s="47">
        <f t="shared" si="71"/>
        <v>0.22563389322777372</v>
      </c>
      <c r="I53" s="47">
        <f>+IFERROR(I52/H52-1,"nm")</f>
        <v>8.9298184357541999E-2</v>
      </c>
      <c r="J53" s="47">
        <f t="shared" ref="J53:N53" si="72">+IFERROR(J52/I52-1,"nm")</f>
        <v>4.8767344739323759E-2</v>
      </c>
      <c r="K53" s="47">
        <f t="shared" si="72"/>
        <v>4.8767344739323759E-2</v>
      </c>
      <c r="L53" s="47">
        <f t="shared" si="72"/>
        <v>4.8767344739323759E-2</v>
      </c>
      <c r="M53" s="47">
        <f t="shared" si="72"/>
        <v>4.8767344739323759E-2</v>
      </c>
      <c r="N53" s="47">
        <f t="shared" si="72"/>
        <v>4.8767344739323759E-2</v>
      </c>
    </row>
    <row r="54" spans="1:14" x14ac:dyDescent="0.3">
      <c r="A54" s="45" t="s">
        <v>113</v>
      </c>
      <c r="B54" s="3">
        <f>[1]Historicals!B118</f>
        <v>0</v>
      </c>
      <c r="C54" s="3">
        <f>[1]Historicals!C118</f>
        <v>0</v>
      </c>
      <c r="D54" s="3">
        <f>[1]Historicals!D118</f>
        <v>0</v>
      </c>
      <c r="E54" s="3">
        <f>[1]Historicals!E118</f>
        <v>5875</v>
      </c>
      <c r="F54" s="3">
        <f>[1]Historicals!F118</f>
        <v>6293</v>
      </c>
      <c r="G54" s="3">
        <f>[1]Historicals!G118</f>
        <v>5892</v>
      </c>
      <c r="H54" s="3">
        <f>[1]Historicals!H118</f>
        <v>6970</v>
      </c>
      <c r="I54" s="3">
        <f>[1]Historicals!I118</f>
        <v>7388</v>
      </c>
      <c r="J54" s="3">
        <f>+I54*(1+J55)</f>
        <v>7748.2931429341243</v>
      </c>
      <c r="K54" s="3">
        <f t="shared" ref="K54:N54" si="73">+J54*(1+K55)</f>
        <v>8126.1568257769313</v>
      </c>
      <c r="L54" s="3">
        <f t="shared" si="73"/>
        <v>8522.4479171054045</v>
      </c>
      <c r="M54" s="3">
        <f t="shared" si="73"/>
        <v>8938.0650727018146</v>
      </c>
      <c r="N54" s="3">
        <f t="shared" si="73"/>
        <v>9373.9507734047729</v>
      </c>
    </row>
    <row r="55" spans="1:14" x14ac:dyDescent="0.3">
      <c r="A55" s="44" t="s">
        <v>129</v>
      </c>
      <c r="B55" s="47" t="str">
        <f t="shared" ref="B55:I55" si="74">+IFERROR(B54/A54-1,"nm")</f>
        <v>nm</v>
      </c>
      <c r="C55" s="47" t="str">
        <f t="shared" si="74"/>
        <v>nm</v>
      </c>
      <c r="D55" s="47" t="str">
        <f t="shared" si="74"/>
        <v>nm</v>
      </c>
      <c r="E55" s="47" t="str">
        <f t="shared" si="74"/>
        <v>nm</v>
      </c>
      <c r="F55" s="47">
        <f t="shared" si="74"/>
        <v>7.1148936170212673E-2</v>
      </c>
      <c r="G55" s="47">
        <f t="shared" si="74"/>
        <v>-6.3721595423486432E-2</v>
      </c>
      <c r="H55" s="47">
        <f t="shared" si="74"/>
        <v>0.18295994568907004</v>
      </c>
      <c r="I55" s="47">
        <f t="shared" si="74"/>
        <v>5.9971305595408975E-2</v>
      </c>
      <c r="J55" s="47">
        <f>$I$4</f>
        <v>4.8767344739323759E-2</v>
      </c>
      <c r="K55" s="47">
        <f t="shared" ref="K55:N55" si="75">$I$4</f>
        <v>4.8767344739323759E-2</v>
      </c>
      <c r="L55" s="47">
        <f t="shared" si="75"/>
        <v>4.8767344739323759E-2</v>
      </c>
      <c r="M55" s="47">
        <f t="shared" si="75"/>
        <v>4.8767344739323759E-2</v>
      </c>
      <c r="N55" s="47">
        <f t="shared" si="75"/>
        <v>4.8767344739323759E-2</v>
      </c>
    </row>
    <row r="56" spans="1:14" x14ac:dyDescent="0.3">
      <c r="A56" s="44" t="s">
        <v>137</v>
      </c>
      <c r="B56" s="47">
        <f>[1]Historicals!B222</f>
        <v>0</v>
      </c>
      <c r="C56" s="47">
        <f>[1]Historicals!C222</f>
        <v>0</v>
      </c>
      <c r="D56" s="47">
        <f>[1]Historicals!D222</f>
        <v>0</v>
      </c>
      <c r="E56" s="47">
        <f>[1]Historicals!E222</f>
        <v>0.06</v>
      </c>
      <c r="F56" s="47">
        <f>[1]Historicals!F222</f>
        <v>0.12</v>
      </c>
      <c r="G56" s="47">
        <f>[1]Historicals!G222</f>
        <v>-0.03</v>
      </c>
      <c r="H56" s="47">
        <f>[1]Historicals!H222</f>
        <v>0.13</v>
      </c>
      <c r="I56" s="47">
        <f>[1]Historicals!I222</f>
        <v>0.09</v>
      </c>
      <c r="J56" s="47">
        <f>I56</f>
        <v>0.09</v>
      </c>
      <c r="K56" s="47">
        <f t="shared" ref="K56:N56" si="76">J56</f>
        <v>0.09</v>
      </c>
      <c r="L56" s="47">
        <f t="shared" si="76"/>
        <v>0.09</v>
      </c>
      <c r="M56" s="47">
        <f t="shared" si="76"/>
        <v>0.09</v>
      </c>
      <c r="N56" s="47">
        <f t="shared" si="76"/>
        <v>0.09</v>
      </c>
    </row>
    <row r="57" spans="1:14" x14ac:dyDescent="0.3">
      <c r="A57" s="44" t="s">
        <v>138</v>
      </c>
      <c r="B57" s="47" t="str">
        <f t="shared" ref="B57:I57" si="77">+IFERROR(B55-B56,"nm")</f>
        <v>nm</v>
      </c>
      <c r="C57" s="47" t="str">
        <f t="shared" si="77"/>
        <v>nm</v>
      </c>
      <c r="D57" s="47" t="str">
        <f t="shared" si="77"/>
        <v>nm</v>
      </c>
      <c r="E57" s="47" t="str">
        <f t="shared" si="77"/>
        <v>nm</v>
      </c>
      <c r="F57" s="47">
        <f t="shared" si="77"/>
        <v>-4.8851063829787322E-2</v>
      </c>
      <c r="G57" s="47">
        <f t="shared" si="77"/>
        <v>-3.3721595423486433E-2</v>
      </c>
      <c r="H57" s="47">
        <f t="shared" si="77"/>
        <v>5.2959945689070032E-2</v>
      </c>
      <c r="I57" s="47">
        <f t="shared" si="77"/>
        <v>-3.0028694404591022E-2</v>
      </c>
      <c r="J57" s="47">
        <f>J55-J56</f>
        <v>-4.1232655260676238E-2</v>
      </c>
      <c r="K57" s="47">
        <f t="shared" ref="K57:N57" si="78">K55-K56</f>
        <v>-4.1232655260676238E-2</v>
      </c>
      <c r="L57" s="47">
        <f t="shared" si="78"/>
        <v>-4.1232655260676238E-2</v>
      </c>
      <c r="M57" s="47">
        <f t="shared" si="78"/>
        <v>-4.1232655260676238E-2</v>
      </c>
      <c r="N57" s="47">
        <f t="shared" si="78"/>
        <v>-4.1232655260676238E-2</v>
      </c>
    </row>
    <row r="58" spans="1:14" x14ac:dyDescent="0.3">
      <c r="A58" s="45" t="s">
        <v>114</v>
      </c>
      <c r="B58" s="3">
        <f>[1]Historicals!B119</f>
        <v>0</v>
      </c>
      <c r="C58" s="3">
        <f>[1]Historicals!C119</f>
        <v>0</v>
      </c>
      <c r="D58" s="3">
        <f>[1]Historicals!D119</f>
        <v>0</v>
      </c>
      <c r="E58" s="3">
        <f>[1]Historicals!E119</f>
        <v>2940</v>
      </c>
      <c r="F58" s="3">
        <f>[1]Historicals!F119</f>
        <v>3087</v>
      </c>
      <c r="G58" s="3">
        <f>[1]Historicals!G119</f>
        <v>3053</v>
      </c>
      <c r="H58" s="3">
        <f>[1]Historicals!H119</f>
        <v>3996</v>
      </c>
      <c r="I58" s="3">
        <f>[1]Historicals!I119</f>
        <v>4527</v>
      </c>
      <c r="J58" s="3">
        <f>+I58*(1+J59)</f>
        <v>4747.7697696349187</v>
      </c>
      <c r="K58" s="3">
        <f t="shared" ref="K58:N58" si="79">+J58*(1+K59)</f>
        <v>4979.3058947336449</v>
      </c>
      <c r="L58" s="3">
        <f t="shared" si="79"/>
        <v>5222.1334218646671</v>
      </c>
      <c r="M58" s="3">
        <f t="shared" si="79"/>
        <v>5476.8030027234854</v>
      </c>
      <c r="N58" s="3">
        <f t="shared" si="79"/>
        <v>5743.8921428266649</v>
      </c>
    </row>
    <row r="59" spans="1:14" x14ac:dyDescent="0.3">
      <c r="A59" s="44" t="s">
        <v>129</v>
      </c>
      <c r="B59" s="47" t="str">
        <f t="shared" ref="B59:I59" si="80">+IFERROR(B58/A58-1,"nm")</f>
        <v>nm</v>
      </c>
      <c r="C59" s="47" t="str">
        <f t="shared" si="80"/>
        <v>nm</v>
      </c>
      <c r="D59" s="47" t="str">
        <f t="shared" si="80"/>
        <v>nm</v>
      </c>
      <c r="E59" s="47" t="str">
        <f t="shared" si="80"/>
        <v>nm</v>
      </c>
      <c r="F59" s="47">
        <f t="shared" si="80"/>
        <v>5.0000000000000044E-2</v>
      </c>
      <c r="G59" s="47">
        <f t="shared" si="80"/>
        <v>-1.1013929381276322E-2</v>
      </c>
      <c r="H59" s="47">
        <f t="shared" si="80"/>
        <v>0.30887651490337364</v>
      </c>
      <c r="I59" s="47">
        <f t="shared" si="80"/>
        <v>0.13288288288288297</v>
      </c>
      <c r="J59" s="47">
        <f>$I$4</f>
        <v>4.8767344739323759E-2</v>
      </c>
      <c r="K59" s="47">
        <f t="shared" ref="K59:N59" si="81">$I$4</f>
        <v>4.8767344739323759E-2</v>
      </c>
      <c r="L59" s="47">
        <f t="shared" si="81"/>
        <v>4.8767344739323759E-2</v>
      </c>
      <c r="M59" s="47">
        <f t="shared" si="81"/>
        <v>4.8767344739323759E-2</v>
      </c>
      <c r="N59" s="47">
        <f t="shared" si="81"/>
        <v>4.8767344739323759E-2</v>
      </c>
    </row>
    <row r="60" spans="1:14" x14ac:dyDescent="0.3">
      <c r="A60" s="44" t="s">
        <v>137</v>
      </c>
      <c r="B60" s="47">
        <f>[1]Historicals!B223</f>
        <v>0</v>
      </c>
      <c r="C60" s="47">
        <f>[1]Historicals!C223</f>
        <v>0</v>
      </c>
      <c r="D60" s="47">
        <f>[1]Historicals!D223</f>
        <v>0</v>
      </c>
      <c r="E60" s="47">
        <f>[1]Historicals!E223</f>
        <v>0.16</v>
      </c>
      <c r="F60" s="47">
        <f>[1]Historicals!F223</f>
        <v>0.09</v>
      </c>
      <c r="G60" s="47">
        <f>[1]Historicals!G223</f>
        <v>0.02</v>
      </c>
      <c r="H60" s="47">
        <f>[1]Historicals!H223</f>
        <v>0.25</v>
      </c>
      <c r="I60" s="47">
        <f>[1]Historicals!I223</f>
        <v>0.16</v>
      </c>
      <c r="J60" s="47">
        <f>I60</f>
        <v>0.16</v>
      </c>
      <c r="K60" s="47">
        <f t="shared" ref="K60:N60" si="82">J60</f>
        <v>0.16</v>
      </c>
      <c r="L60" s="47">
        <f t="shared" si="82"/>
        <v>0.16</v>
      </c>
      <c r="M60" s="47">
        <f t="shared" si="82"/>
        <v>0.16</v>
      </c>
      <c r="N60" s="47">
        <f t="shared" si="82"/>
        <v>0.16</v>
      </c>
    </row>
    <row r="61" spans="1:14" x14ac:dyDescent="0.3">
      <c r="A61" s="44" t="s">
        <v>138</v>
      </c>
      <c r="B61" s="47" t="str">
        <f t="shared" ref="B61:I61" si="83">+IFERROR(B59-B60,"nm")</f>
        <v>nm</v>
      </c>
      <c r="C61" s="47" t="str">
        <f t="shared" si="83"/>
        <v>nm</v>
      </c>
      <c r="D61" s="47" t="str">
        <f t="shared" si="83"/>
        <v>nm</v>
      </c>
      <c r="E61" s="47" t="str">
        <f t="shared" si="83"/>
        <v>nm</v>
      </c>
      <c r="F61" s="47">
        <f t="shared" si="83"/>
        <v>-3.9999999999999952E-2</v>
      </c>
      <c r="G61" s="47">
        <f t="shared" si="83"/>
        <v>-3.1013929381276322E-2</v>
      </c>
      <c r="H61" s="47">
        <f t="shared" si="83"/>
        <v>5.8876514903373645E-2</v>
      </c>
      <c r="I61" s="47">
        <f t="shared" si="83"/>
        <v>-2.7117117117117034E-2</v>
      </c>
      <c r="J61" s="47">
        <f>J59-J60</f>
        <v>-0.11123265526067624</v>
      </c>
      <c r="K61" s="47">
        <f t="shared" ref="K61:N61" si="84">K59-K60</f>
        <v>-0.11123265526067624</v>
      </c>
      <c r="L61" s="47">
        <f t="shared" si="84"/>
        <v>-0.11123265526067624</v>
      </c>
      <c r="M61" s="47">
        <f t="shared" si="84"/>
        <v>-0.11123265526067624</v>
      </c>
      <c r="N61" s="47">
        <f t="shared" si="84"/>
        <v>-0.11123265526067624</v>
      </c>
    </row>
    <row r="62" spans="1:14" x14ac:dyDescent="0.3">
      <c r="A62" s="45" t="s">
        <v>115</v>
      </c>
      <c r="B62" s="3">
        <f>[1]Historicals!B120</f>
        <v>0</v>
      </c>
      <c r="C62" s="3">
        <f>[1]Historicals!C120</f>
        <v>0</v>
      </c>
      <c r="D62" s="3">
        <f>[1]Historicals!D120</f>
        <v>0</v>
      </c>
      <c r="E62" s="3">
        <f>[1]Historicals!E120</f>
        <v>427</v>
      </c>
      <c r="F62" s="3">
        <f>[1]Historicals!F120</f>
        <v>432</v>
      </c>
      <c r="G62" s="3">
        <f>[1]Historicals!G120</f>
        <v>402</v>
      </c>
      <c r="H62" s="3">
        <f>[1]Historicals!H120</f>
        <v>490</v>
      </c>
      <c r="I62" s="3">
        <f>[1]Historicals!I120</f>
        <v>564</v>
      </c>
      <c r="J62" s="3">
        <f>+I62*(1+J63)</f>
        <v>591.50478243297857</v>
      </c>
      <c r="K62" s="3">
        <f t="shared" ref="K62:N62" si="85">+J62*(1+K63)</f>
        <v>620.35090007284634</v>
      </c>
      <c r="L62" s="3">
        <f t="shared" si="85"/>
        <v>650.60376627604865</v>
      </c>
      <c r="M62" s="3">
        <f t="shared" si="85"/>
        <v>682.33198443473509</v>
      </c>
      <c r="N62" s="3">
        <f t="shared" si="85"/>
        <v>715.60750354633069</v>
      </c>
    </row>
    <row r="63" spans="1:14" x14ac:dyDescent="0.3">
      <c r="A63" s="44" t="s">
        <v>129</v>
      </c>
      <c r="B63" s="47" t="str">
        <f t="shared" ref="B63:I63" si="86">+IFERROR(B62/A62-1,"nm")</f>
        <v>nm</v>
      </c>
      <c r="C63" s="47" t="str">
        <f t="shared" si="86"/>
        <v>nm</v>
      </c>
      <c r="D63" s="47" t="str">
        <f t="shared" si="86"/>
        <v>nm</v>
      </c>
      <c r="E63" s="47" t="str">
        <f t="shared" si="86"/>
        <v>nm</v>
      </c>
      <c r="F63" s="47">
        <f t="shared" si="86"/>
        <v>1.1709601873536313E-2</v>
      </c>
      <c r="G63" s="47">
        <f t="shared" si="86"/>
        <v>-6.944444444444442E-2</v>
      </c>
      <c r="H63" s="47">
        <f t="shared" si="86"/>
        <v>0.21890547263681581</v>
      </c>
      <c r="I63" s="47">
        <f t="shared" si="86"/>
        <v>0.15102040816326534</v>
      </c>
      <c r="J63" s="47">
        <f>$I$4</f>
        <v>4.8767344739323759E-2</v>
      </c>
      <c r="K63" s="47">
        <f t="shared" ref="K63:N63" si="87">$I$4</f>
        <v>4.8767344739323759E-2</v>
      </c>
      <c r="L63" s="47">
        <f t="shared" si="87"/>
        <v>4.8767344739323759E-2</v>
      </c>
      <c r="M63" s="47">
        <f t="shared" si="87"/>
        <v>4.8767344739323759E-2</v>
      </c>
      <c r="N63" s="47">
        <f t="shared" si="87"/>
        <v>4.8767344739323759E-2</v>
      </c>
    </row>
    <row r="64" spans="1:14" x14ac:dyDescent="0.3">
      <c r="A64" s="44" t="s">
        <v>137</v>
      </c>
      <c r="B64" s="47">
        <f>[1]Historicals!B224</f>
        <v>0</v>
      </c>
      <c r="C64" s="47">
        <f>[1]Historicals!C224</f>
        <v>0</v>
      </c>
      <c r="D64" s="47">
        <f>[1]Historicals!D224</f>
        <v>0</v>
      </c>
      <c r="E64" s="47">
        <f>[1]Historicals!E224</f>
        <v>0.06</v>
      </c>
      <c r="F64" s="47">
        <f>[1]Historicals!F224</f>
        <v>0.05</v>
      </c>
      <c r="G64" s="47">
        <f>[1]Historicals!G224</f>
        <v>-0.03</v>
      </c>
      <c r="H64" s="47">
        <f>[1]Historicals!H224</f>
        <v>0.19</v>
      </c>
      <c r="I64" s="47">
        <f>[1]Historicals!I224</f>
        <v>0.17</v>
      </c>
      <c r="J64" s="47">
        <f>I64</f>
        <v>0.17</v>
      </c>
      <c r="K64" s="47">
        <f t="shared" ref="K64:N64" si="88">J64</f>
        <v>0.17</v>
      </c>
      <c r="L64" s="47">
        <f t="shared" si="88"/>
        <v>0.17</v>
      </c>
      <c r="M64" s="47">
        <f t="shared" si="88"/>
        <v>0.17</v>
      </c>
      <c r="N64" s="47">
        <f t="shared" si="88"/>
        <v>0.17</v>
      </c>
    </row>
    <row r="65" spans="1:14" x14ac:dyDescent="0.3">
      <c r="A65" s="44" t="s">
        <v>138</v>
      </c>
      <c r="B65" s="47" t="str">
        <f t="shared" ref="B65:I65" si="89">+IFERROR(B63-B64,"nm")</f>
        <v>nm</v>
      </c>
      <c r="C65" s="47" t="str">
        <f t="shared" si="89"/>
        <v>nm</v>
      </c>
      <c r="D65" s="47" t="str">
        <f t="shared" si="89"/>
        <v>nm</v>
      </c>
      <c r="E65" s="47" t="str">
        <f t="shared" si="89"/>
        <v>nm</v>
      </c>
      <c r="F65" s="47">
        <f t="shared" si="89"/>
        <v>-3.829039812646369E-2</v>
      </c>
      <c r="G65" s="47">
        <f t="shared" si="89"/>
        <v>-3.9444444444444421E-2</v>
      </c>
      <c r="H65" s="47">
        <f t="shared" si="89"/>
        <v>2.890547263681581E-2</v>
      </c>
      <c r="I65" s="47">
        <f t="shared" si="89"/>
        <v>-1.8979591836734672E-2</v>
      </c>
      <c r="J65" s="47">
        <f>J63-J64</f>
        <v>-0.12123265526067625</v>
      </c>
      <c r="K65" s="47">
        <f t="shared" ref="K65:N65" si="90">K63-K64</f>
        <v>-0.12123265526067625</v>
      </c>
      <c r="L65" s="47">
        <f t="shared" si="90"/>
        <v>-0.12123265526067625</v>
      </c>
      <c r="M65" s="47">
        <f t="shared" si="90"/>
        <v>-0.12123265526067625</v>
      </c>
      <c r="N65" s="47">
        <f t="shared" si="90"/>
        <v>-0.12123265526067625</v>
      </c>
    </row>
    <row r="66" spans="1:14" x14ac:dyDescent="0.3">
      <c r="A66" s="9" t="s">
        <v>130</v>
      </c>
      <c r="B66" s="48">
        <f t="shared" ref="B66:I66" si="91">+B73+B69</f>
        <v>0</v>
      </c>
      <c r="C66" s="48">
        <f t="shared" si="91"/>
        <v>0</v>
      </c>
      <c r="D66" s="48">
        <f t="shared" si="91"/>
        <v>0</v>
      </c>
      <c r="E66" s="48">
        <f t="shared" si="91"/>
        <v>1703</v>
      </c>
      <c r="F66" s="48">
        <f t="shared" si="91"/>
        <v>2106</v>
      </c>
      <c r="G66" s="48">
        <f t="shared" si="91"/>
        <v>1673</v>
      </c>
      <c r="H66" s="48">
        <f t="shared" si="91"/>
        <v>2571</v>
      </c>
      <c r="I66" s="48">
        <f t="shared" si="91"/>
        <v>3427</v>
      </c>
      <c r="J66" s="48">
        <f>+J52*J68</f>
        <v>3594.1256904216625</v>
      </c>
      <c r="K66" s="48">
        <f t="shared" ref="K66:N66" si="92">+K52*K68</f>
        <v>3769.4016570029157</v>
      </c>
      <c r="L66" s="48">
        <f t="shared" si="92"/>
        <v>3953.2253670709551</v>
      </c>
      <c r="M66" s="48">
        <f t="shared" si="92"/>
        <v>4146.0136713791444</v>
      </c>
      <c r="N66" s="48">
        <f t="shared" si="92"/>
        <v>4348.2037493852404</v>
      </c>
    </row>
    <row r="67" spans="1:14" x14ac:dyDescent="0.3">
      <c r="A67" s="46" t="s">
        <v>129</v>
      </c>
      <c r="B67" s="47" t="str">
        <f t="shared" ref="B67:H67" si="93">+IFERROR(B66/A66-1,"nm")</f>
        <v>nm</v>
      </c>
      <c r="C67" s="47" t="str">
        <f t="shared" si="93"/>
        <v>nm</v>
      </c>
      <c r="D67" s="47" t="str">
        <f t="shared" si="93"/>
        <v>nm</v>
      </c>
      <c r="E67" s="47" t="str">
        <f t="shared" si="93"/>
        <v>nm</v>
      </c>
      <c r="F67" s="47">
        <f t="shared" si="93"/>
        <v>0.23664122137404586</v>
      </c>
      <c r="G67" s="47">
        <f t="shared" si="93"/>
        <v>-0.20560303893637222</v>
      </c>
      <c r="H67" s="47">
        <f t="shared" si="93"/>
        <v>0.53676031081888831</v>
      </c>
      <c r="I67" s="47">
        <f>+IFERROR(I66/H66-1,"nm")</f>
        <v>0.33294437961882539</v>
      </c>
      <c r="J67" s="47">
        <f t="shared" ref="J67:N67" si="94">+IFERROR(J66/I66-1,"nm")</f>
        <v>4.8767344739323759E-2</v>
      </c>
      <c r="K67" s="47">
        <f t="shared" si="94"/>
        <v>4.8767344739323759E-2</v>
      </c>
      <c r="L67" s="47">
        <f t="shared" si="94"/>
        <v>4.8767344739323759E-2</v>
      </c>
      <c r="M67" s="47">
        <f t="shared" si="94"/>
        <v>4.8767344739323759E-2</v>
      </c>
      <c r="N67" s="47">
        <f t="shared" si="94"/>
        <v>4.8767344739323759E-2</v>
      </c>
    </row>
    <row r="68" spans="1:14" x14ac:dyDescent="0.3">
      <c r="A68" s="46" t="s">
        <v>131</v>
      </c>
      <c r="B68" s="47" t="str">
        <f>+IFERROR(B66/B52,"nm")</f>
        <v>nm</v>
      </c>
      <c r="C68" s="47" t="str">
        <f t="shared" ref="C68:I68" si="95">+IFERROR(C66/C52,"nm")</f>
        <v>nm</v>
      </c>
      <c r="D68" s="47" t="str">
        <f t="shared" si="95"/>
        <v>nm</v>
      </c>
      <c r="E68" s="47">
        <f t="shared" si="95"/>
        <v>0.18426747457260334</v>
      </c>
      <c r="F68" s="47">
        <f t="shared" si="95"/>
        <v>0.21463514064410924</v>
      </c>
      <c r="G68" s="47">
        <f t="shared" si="95"/>
        <v>0.17898791055953783</v>
      </c>
      <c r="H68" s="47">
        <f t="shared" si="95"/>
        <v>0.22442388268156424</v>
      </c>
      <c r="I68" s="47">
        <f t="shared" si="95"/>
        <v>0.27462136389133746</v>
      </c>
      <c r="J68" s="49">
        <f>+I68</f>
        <v>0.27462136389133746</v>
      </c>
      <c r="K68" s="49">
        <f t="shared" ref="K68:N68" si="96">+J68</f>
        <v>0.27462136389133746</v>
      </c>
      <c r="L68" s="49">
        <f t="shared" si="96"/>
        <v>0.27462136389133746</v>
      </c>
      <c r="M68" s="49">
        <f t="shared" si="96"/>
        <v>0.27462136389133746</v>
      </c>
      <c r="N68" s="49">
        <f t="shared" si="96"/>
        <v>0.27462136389133746</v>
      </c>
    </row>
    <row r="69" spans="1:14" x14ac:dyDescent="0.3">
      <c r="A69" s="9" t="s">
        <v>132</v>
      </c>
      <c r="B69" s="9">
        <f>[1]Historicals!B202</f>
        <v>0</v>
      </c>
      <c r="C69" s="9">
        <f>[1]Historicals!C202</f>
        <v>0</v>
      </c>
      <c r="D69" s="9">
        <f>[1]Historicals!D202</f>
        <v>0</v>
      </c>
      <c r="E69" s="9">
        <f>[1]Historicals!E202</f>
        <v>116</v>
      </c>
      <c r="F69" s="9">
        <f>[1]Historicals!F202</f>
        <v>111</v>
      </c>
      <c r="G69" s="9">
        <f>[1]Historicals!G202</f>
        <v>132</v>
      </c>
      <c r="H69" s="9">
        <f>[1]Historicals!H202</f>
        <v>136</v>
      </c>
      <c r="I69" s="9">
        <f>[1]Historicals!I202</f>
        <v>134</v>
      </c>
      <c r="J69" s="48">
        <f>+J72*J79</f>
        <v>140.53482419506938</v>
      </c>
      <c r="K69" s="48">
        <f>+K72*K79</f>
        <v>147.38833441447059</v>
      </c>
      <c r="L69" s="48">
        <f>+L72*L79</f>
        <v>154.57607212941582</v>
      </c>
      <c r="M69" s="48">
        <f>+M72*M79</f>
        <v>162.11433672740162</v>
      </c>
      <c r="N69" s="48">
        <f>+N72*N79</f>
        <v>170.02022247377363</v>
      </c>
    </row>
    <row r="70" spans="1:14" x14ac:dyDescent="0.3">
      <c r="A70" s="46" t="s">
        <v>129</v>
      </c>
      <c r="B70" s="47" t="str">
        <f t="shared" ref="B70:N70" si="97">+IFERROR(B69/A69-1,"nm")</f>
        <v>nm</v>
      </c>
      <c r="C70" s="47" t="str">
        <f t="shared" si="97"/>
        <v>nm</v>
      </c>
      <c r="D70" s="47" t="str">
        <f t="shared" si="97"/>
        <v>nm</v>
      </c>
      <c r="E70" s="47" t="str">
        <f t="shared" si="97"/>
        <v>nm</v>
      </c>
      <c r="F70" s="47">
        <f t="shared" si="97"/>
        <v>-4.31034482758621E-2</v>
      </c>
      <c r="G70" s="47">
        <f t="shared" si="97"/>
        <v>0.18918918918918926</v>
      </c>
      <c r="H70" s="47">
        <f t="shared" si="97"/>
        <v>3.0303030303030276E-2</v>
      </c>
      <c r="I70" s="47">
        <f t="shared" si="97"/>
        <v>-1.4705882352941124E-2</v>
      </c>
      <c r="J70" s="47">
        <f t="shared" si="97"/>
        <v>4.8767344739323759E-2</v>
      </c>
      <c r="K70" s="47">
        <f t="shared" si="97"/>
        <v>4.8767344739323759E-2</v>
      </c>
      <c r="L70" s="47">
        <f t="shared" si="97"/>
        <v>4.8767344739323759E-2</v>
      </c>
      <c r="M70" s="47">
        <f t="shared" si="97"/>
        <v>4.8767344739323759E-2</v>
      </c>
      <c r="N70" s="47">
        <f t="shared" si="97"/>
        <v>4.8767344739323759E-2</v>
      </c>
    </row>
    <row r="71" spans="1:14" x14ac:dyDescent="0.3">
      <c r="A71" s="46" t="s">
        <v>133</v>
      </c>
      <c r="B71" s="47" t="str">
        <f>+IFERROR(B69/B52,"nm")</f>
        <v>nm</v>
      </c>
      <c r="C71" s="47" t="str">
        <f t="shared" ref="C71:I71" si="98">+IFERROR(C69/C52,"nm")</f>
        <v>nm</v>
      </c>
      <c r="D71" s="47" t="str">
        <f t="shared" si="98"/>
        <v>nm</v>
      </c>
      <c r="E71" s="47">
        <f t="shared" si="98"/>
        <v>1.2551395801774508E-2</v>
      </c>
      <c r="F71" s="47">
        <f t="shared" si="98"/>
        <v>1.1312678353037097E-2</v>
      </c>
      <c r="G71" s="47">
        <f t="shared" si="98"/>
        <v>1.4122178239007167E-2</v>
      </c>
      <c r="H71" s="47">
        <f t="shared" si="98"/>
        <v>1.1871508379888268E-2</v>
      </c>
      <c r="I71" s="47">
        <f t="shared" si="98"/>
        <v>1.0738039907043834E-2</v>
      </c>
      <c r="J71" s="47">
        <f>+IFERROR(J69/J52,"nm")</f>
        <v>1.0738039907043834E-2</v>
      </c>
      <c r="K71" s="47">
        <f t="shared" ref="K71:N71" si="99">+IFERROR(K69/K52,"nm")</f>
        <v>1.0738039907043834E-2</v>
      </c>
      <c r="L71" s="47">
        <f t="shared" si="99"/>
        <v>1.0738039907043834E-2</v>
      </c>
      <c r="M71" s="47">
        <f t="shared" si="99"/>
        <v>1.0738039907043834E-2</v>
      </c>
      <c r="N71" s="47">
        <f t="shared" si="99"/>
        <v>1.0738039907043834E-2</v>
      </c>
    </row>
    <row r="72" spans="1:14" x14ac:dyDescent="0.3">
      <c r="A72" s="46" t="s">
        <v>140</v>
      </c>
      <c r="B72" s="47" t="str">
        <f t="shared" ref="B72:I72" si="100">+IFERROR(B69/B79,"nm")</f>
        <v>nm</v>
      </c>
      <c r="C72" s="47" t="str">
        <f t="shared" si="100"/>
        <v>nm</v>
      </c>
      <c r="D72" s="47" t="str">
        <f t="shared" si="100"/>
        <v>nm</v>
      </c>
      <c r="E72" s="47">
        <f t="shared" si="100"/>
        <v>0.13663133097762073</v>
      </c>
      <c r="F72" s="47">
        <f t="shared" si="100"/>
        <v>0.11948331539289558</v>
      </c>
      <c r="G72" s="47">
        <f t="shared" si="100"/>
        <v>0.14915254237288136</v>
      </c>
      <c r="H72" s="47">
        <f t="shared" si="100"/>
        <v>0.1384928716904277</v>
      </c>
      <c r="I72" s="47">
        <f t="shared" si="100"/>
        <v>0.14565217391304347</v>
      </c>
      <c r="J72" s="49">
        <f>+I72</f>
        <v>0.14565217391304347</v>
      </c>
      <c r="K72" s="49">
        <f t="shared" ref="K72:N72" si="101">+J72</f>
        <v>0.14565217391304347</v>
      </c>
      <c r="L72" s="49">
        <f t="shared" si="101"/>
        <v>0.14565217391304347</v>
      </c>
      <c r="M72" s="49">
        <f t="shared" si="101"/>
        <v>0.14565217391304347</v>
      </c>
      <c r="N72" s="49">
        <f t="shared" si="101"/>
        <v>0.14565217391304347</v>
      </c>
    </row>
    <row r="73" spans="1:14" x14ac:dyDescent="0.3">
      <c r="A73" s="9" t="s">
        <v>134</v>
      </c>
      <c r="B73" s="9">
        <f>[1]Historicals!B157</f>
        <v>0</v>
      </c>
      <c r="C73" s="9">
        <f>[1]Historicals!C157</f>
        <v>0</v>
      </c>
      <c r="D73" s="9">
        <f>[1]Historicals!D157</f>
        <v>0</v>
      </c>
      <c r="E73" s="9">
        <f>[1]Historicals!E157</f>
        <v>1587</v>
      </c>
      <c r="F73" s="9">
        <f>[1]Historicals!F157</f>
        <v>1995</v>
      </c>
      <c r="G73" s="9">
        <f>[1]Historicals!G157</f>
        <v>1541</v>
      </c>
      <c r="H73" s="9">
        <f>[1]Historicals!H157</f>
        <v>2435</v>
      </c>
      <c r="I73" s="9">
        <f>[1]Historicals!I157</f>
        <v>3293</v>
      </c>
      <c r="J73" s="9">
        <f>+J66-J69</f>
        <v>3453.5908662265933</v>
      </c>
      <c r="K73" s="9">
        <f>+K66-K69</f>
        <v>3622.0133225884451</v>
      </c>
      <c r="L73" s="9">
        <f>+L66-L69</f>
        <v>3798.6492949415392</v>
      </c>
      <c r="M73" s="9">
        <f>+M66-M69</f>
        <v>3983.8993346517427</v>
      </c>
      <c r="N73" s="9">
        <f>+N66-N69</f>
        <v>4178.1835269114672</v>
      </c>
    </row>
    <row r="74" spans="1:14" x14ac:dyDescent="0.3">
      <c r="A74" s="46" t="s">
        <v>129</v>
      </c>
      <c r="B74" s="47" t="str">
        <f t="shared" ref="B74:N74" si="102">+IFERROR(B73/A73-1,"nm")</f>
        <v>nm</v>
      </c>
      <c r="C74" s="47" t="str">
        <f t="shared" si="102"/>
        <v>nm</v>
      </c>
      <c r="D74" s="47" t="str">
        <f t="shared" si="102"/>
        <v>nm</v>
      </c>
      <c r="E74" s="47" t="str">
        <f t="shared" si="102"/>
        <v>nm</v>
      </c>
      <c r="F74" s="47">
        <f t="shared" si="102"/>
        <v>0.25708884688090738</v>
      </c>
      <c r="G74" s="47">
        <f t="shared" si="102"/>
        <v>-0.22756892230576442</v>
      </c>
      <c r="H74" s="47">
        <f t="shared" si="102"/>
        <v>0.58014276443867629</v>
      </c>
      <c r="I74" s="47">
        <f t="shared" si="102"/>
        <v>0.3523613963039014</v>
      </c>
      <c r="J74" s="47">
        <f t="shared" si="102"/>
        <v>4.8767344739323759E-2</v>
      </c>
      <c r="K74" s="47">
        <f t="shared" si="102"/>
        <v>4.8767344739323759E-2</v>
      </c>
      <c r="L74" s="47">
        <f t="shared" si="102"/>
        <v>4.8767344739323759E-2</v>
      </c>
      <c r="M74" s="47">
        <f t="shared" si="102"/>
        <v>4.8767344739323759E-2</v>
      </c>
      <c r="N74" s="47">
        <f t="shared" si="102"/>
        <v>4.8767344739323759E-2</v>
      </c>
    </row>
    <row r="75" spans="1:14" x14ac:dyDescent="0.3">
      <c r="A75" s="46" t="s">
        <v>131</v>
      </c>
      <c r="B75" s="47" t="str">
        <f>+IFERROR(B73/B52,"nm")</f>
        <v>nm</v>
      </c>
      <c r="C75" s="47" t="str">
        <f t="shared" ref="C75:I75" si="103">+IFERROR(C73/C52,"nm")</f>
        <v>nm</v>
      </c>
      <c r="D75" s="47" t="str">
        <f t="shared" si="103"/>
        <v>nm</v>
      </c>
      <c r="E75" s="47">
        <f t="shared" si="103"/>
        <v>0.17171607877082881</v>
      </c>
      <c r="F75" s="47">
        <f t="shared" si="103"/>
        <v>0.20332246229107215</v>
      </c>
      <c r="G75" s="47">
        <f t="shared" si="103"/>
        <v>0.16486573232053064</v>
      </c>
      <c r="H75" s="47">
        <f t="shared" si="103"/>
        <v>0.21255237430167598</v>
      </c>
      <c r="I75" s="47">
        <f t="shared" si="103"/>
        <v>0.26388332398429359</v>
      </c>
      <c r="J75" s="47">
        <f>+IFERROR(J73/J52,"nm")</f>
        <v>0.26388332398429365</v>
      </c>
      <c r="K75" s="47">
        <f t="shared" ref="K75:N75" si="104">+IFERROR(K73/K52,"nm")</f>
        <v>0.26388332398429359</v>
      </c>
      <c r="L75" s="47">
        <f t="shared" si="104"/>
        <v>0.26388332398429359</v>
      </c>
      <c r="M75" s="47">
        <f t="shared" si="104"/>
        <v>0.26388332398429359</v>
      </c>
      <c r="N75" s="47">
        <f t="shared" si="104"/>
        <v>0.26388332398429365</v>
      </c>
    </row>
    <row r="76" spans="1:14" x14ac:dyDescent="0.3">
      <c r="A76" s="9" t="s">
        <v>135</v>
      </c>
      <c r="B76" s="9">
        <f>[1]Historicals!B187</f>
        <v>0</v>
      </c>
      <c r="C76" s="9">
        <f>[1]Historicals!C187</f>
        <v>0</v>
      </c>
      <c r="D76" s="9">
        <f>[1]Historicals!D187</f>
        <v>0</v>
      </c>
      <c r="E76" s="9">
        <f>[1]Historicals!E187</f>
        <v>240</v>
      </c>
      <c r="F76" s="9">
        <f>[1]Historicals!F187</f>
        <v>233</v>
      </c>
      <c r="G76" s="9">
        <f>[1]Historicals!G187</f>
        <v>139</v>
      </c>
      <c r="H76" s="9">
        <f>[1]Historicals!H187</f>
        <v>153</v>
      </c>
      <c r="I76" s="9">
        <f>[1]Historicals!I187</f>
        <v>197</v>
      </c>
      <c r="J76" s="48">
        <f>+J52*J78</f>
        <v>206.60716691364675</v>
      </c>
      <c r="K76" s="48">
        <f t="shared" ref="K76:N76" si="105">+K52*K78</f>
        <v>216.6828498481396</v>
      </c>
      <c r="L76" s="48">
        <f t="shared" si="105"/>
        <v>227.24989708578292</v>
      </c>
      <c r="M76" s="48">
        <f t="shared" si="105"/>
        <v>238.33227115894115</v>
      </c>
      <c r="N76" s="48">
        <f t="shared" si="105"/>
        <v>249.95510318905525</v>
      </c>
    </row>
    <row r="77" spans="1:14" x14ac:dyDescent="0.3">
      <c r="A77" s="46" t="s">
        <v>129</v>
      </c>
      <c r="B77" s="47" t="str">
        <f t="shared" ref="B77:N77" si="106">+IFERROR(B76/A76-1,"nm")</f>
        <v>nm</v>
      </c>
      <c r="C77" s="47" t="str">
        <f t="shared" si="106"/>
        <v>nm</v>
      </c>
      <c r="D77" s="47" t="str">
        <f t="shared" si="106"/>
        <v>nm</v>
      </c>
      <c r="E77" s="47" t="str">
        <f t="shared" si="106"/>
        <v>nm</v>
      </c>
      <c r="F77" s="47">
        <f t="shared" si="106"/>
        <v>-2.9166666666666674E-2</v>
      </c>
      <c r="G77" s="47">
        <f t="shared" si="106"/>
        <v>-0.40343347639484983</v>
      </c>
      <c r="H77" s="47">
        <f t="shared" si="106"/>
        <v>0.10071942446043169</v>
      </c>
      <c r="I77" s="47">
        <f t="shared" si="106"/>
        <v>0.28758169934640532</v>
      </c>
      <c r="J77" s="47">
        <f t="shared" si="106"/>
        <v>4.8767344739323537E-2</v>
      </c>
      <c r="K77" s="47">
        <f t="shared" si="106"/>
        <v>4.8767344739323981E-2</v>
      </c>
      <c r="L77" s="47">
        <f t="shared" si="106"/>
        <v>4.8767344739323537E-2</v>
      </c>
      <c r="M77" s="47">
        <f t="shared" si="106"/>
        <v>4.8767344739323759E-2</v>
      </c>
      <c r="N77" s="47">
        <f t="shared" si="106"/>
        <v>4.8767344739323759E-2</v>
      </c>
    </row>
    <row r="78" spans="1:14" x14ac:dyDescent="0.3">
      <c r="A78" s="46" t="s">
        <v>133</v>
      </c>
      <c r="B78" s="47" t="str">
        <f>+IFERROR(B76/B52,"nm")</f>
        <v>nm</v>
      </c>
      <c r="C78" s="47" t="str">
        <f t="shared" ref="C78:I78" si="107">+IFERROR(C76/C52,"nm")</f>
        <v>nm</v>
      </c>
      <c r="D78" s="47" t="str">
        <f t="shared" si="107"/>
        <v>nm</v>
      </c>
      <c r="E78" s="47">
        <f t="shared" si="107"/>
        <v>2.5968405107119671E-2</v>
      </c>
      <c r="F78" s="47">
        <f t="shared" si="107"/>
        <v>2.3746432939258051E-2</v>
      </c>
      <c r="G78" s="47">
        <f t="shared" si="107"/>
        <v>1.4871081630469669E-2</v>
      </c>
      <c r="H78" s="47">
        <f t="shared" si="107"/>
        <v>1.3355446927374302E-2</v>
      </c>
      <c r="I78" s="47">
        <f t="shared" si="107"/>
        <v>1.5786521355877874E-2</v>
      </c>
      <c r="J78" s="49">
        <f>+I78</f>
        <v>1.5786521355877874E-2</v>
      </c>
      <c r="K78" s="49">
        <f t="shared" ref="K78:N78" si="108">+J78</f>
        <v>1.5786521355877874E-2</v>
      </c>
      <c r="L78" s="49">
        <f t="shared" si="108"/>
        <v>1.5786521355877874E-2</v>
      </c>
      <c r="M78" s="49">
        <f t="shared" si="108"/>
        <v>1.5786521355877874E-2</v>
      </c>
      <c r="N78" s="49">
        <f t="shared" si="108"/>
        <v>1.5786521355877874E-2</v>
      </c>
    </row>
    <row r="79" spans="1:14" x14ac:dyDescent="0.3">
      <c r="A79" s="9" t="s">
        <v>141</v>
      </c>
      <c r="B79" s="9">
        <f>[1]Historicals!B172</f>
        <v>0</v>
      </c>
      <c r="C79" s="9">
        <f>[1]Historicals!C172</f>
        <v>0</v>
      </c>
      <c r="D79" s="9">
        <f>[1]Historicals!D172</f>
        <v>0</v>
      </c>
      <c r="E79" s="9">
        <f>[1]Historicals!E172</f>
        <v>849</v>
      </c>
      <c r="F79" s="9">
        <f>[1]Historicals!F172</f>
        <v>929</v>
      </c>
      <c r="G79" s="9">
        <f>[1]Historicals!G172</f>
        <v>885</v>
      </c>
      <c r="H79" s="9">
        <f>[1]Historicals!H172</f>
        <v>982</v>
      </c>
      <c r="I79" s="9">
        <f>[1]Historicals!I172</f>
        <v>920</v>
      </c>
      <c r="J79" s="48">
        <f t="shared" ref="J79:N79" si="109">+J52*J81</f>
        <v>964.86595716017791</v>
      </c>
      <c r="K79" s="48">
        <f t="shared" si="109"/>
        <v>1011.9199079202459</v>
      </c>
      <c r="L79" s="48">
        <f t="shared" si="109"/>
        <v>1061.2685549183773</v>
      </c>
      <c r="M79" s="48">
        <f t="shared" si="109"/>
        <v>1113.0238043970858</v>
      </c>
      <c r="N79" s="48">
        <f t="shared" si="109"/>
        <v>1167.3030199691921</v>
      </c>
    </row>
    <row r="80" spans="1:14" x14ac:dyDescent="0.3">
      <c r="A80" s="46" t="s">
        <v>129</v>
      </c>
      <c r="B80" s="47" t="str">
        <f t="shared" ref="B80:I80" si="110">+IFERROR(B79/A79-1,"nm")</f>
        <v>nm</v>
      </c>
      <c r="C80" s="47" t="str">
        <f t="shared" si="110"/>
        <v>nm</v>
      </c>
      <c r="D80" s="47" t="str">
        <f t="shared" si="110"/>
        <v>nm</v>
      </c>
      <c r="E80" s="47" t="str">
        <f t="shared" si="110"/>
        <v>nm</v>
      </c>
      <c r="F80" s="47">
        <f t="shared" si="110"/>
        <v>9.4228504122497059E-2</v>
      </c>
      <c r="G80" s="47">
        <f t="shared" si="110"/>
        <v>-4.7362755651237931E-2</v>
      </c>
      <c r="H80" s="47">
        <f t="shared" si="110"/>
        <v>0.1096045197740112</v>
      </c>
      <c r="I80" s="47">
        <f t="shared" si="110"/>
        <v>-6.313645621181263E-2</v>
      </c>
      <c r="J80" s="47">
        <f>+J81+J82</f>
        <v>7.37238560782114E-2</v>
      </c>
      <c r="K80" s="47">
        <f t="shared" ref="K80:N80" si="111">+K81+K82</f>
        <v>7.37238560782114E-2</v>
      </c>
      <c r="L80" s="47">
        <f t="shared" si="111"/>
        <v>7.37238560782114E-2</v>
      </c>
      <c r="M80" s="47">
        <f t="shared" si="111"/>
        <v>7.37238560782114E-2</v>
      </c>
      <c r="N80" s="47">
        <f t="shared" si="111"/>
        <v>7.37238560782114E-2</v>
      </c>
    </row>
    <row r="81" spans="1:14" x14ac:dyDescent="0.3">
      <c r="A81" s="46" t="s">
        <v>133</v>
      </c>
      <c r="B81" s="47" t="str">
        <f>+IFERROR(B79/B52,"nm")</f>
        <v>nm</v>
      </c>
      <c r="C81" s="47" t="str">
        <f t="shared" ref="C81:I81" si="112">+IFERROR(C79/C52,"nm")</f>
        <v>nm</v>
      </c>
      <c r="D81" s="47" t="str">
        <f t="shared" si="112"/>
        <v>nm</v>
      </c>
      <c r="E81" s="47">
        <f t="shared" si="112"/>
        <v>9.1863233066435832E-2</v>
      </c>
      <c r="F81" s="47">
        <f t="shared" si="112"/>
        <v>9.4679983693436609E-2</v>
      </c>
      <c r="G81" s="47">
        <f t="shared" si="112"/>
        <v>9.4682785920616241E-2</v>
      </c>
      <c r="H81" s="47">
        <f t="shared" si="112"/>
        <v>8.5719273743016758E-2</v>
      </c>
      <c r="I81" s="47">
        <f t="shared" si="112"/>
        <v>7.37238560782114E-2</v>
      </c>
      <c r="J81" s="49">
        <f>+I81</f>
        <v>7.37238560782114E-2</v>
      </c>
      <c r="K81" s="49">
        <f t="shared" ref="K81:N81" si="113">+J81</f>
        <v>7.37238560782114E-2</v>
      </c>
      <c r="L81" s="49">
        <f t="shared" si="113"/>
        <v>7.37238560782114E-2</v>
      </c>
      <c r="M81" s="49">
        <f t="shared" si="113"/>
        <v>7.37238560782114E-2</v>
      </c>
      <c r="N81" s="49">
        <f t="shared" si="113"/>
        <v>7.37238560782114E-2</v>
      </c>
    </row>
    <row r="82" spans="1:14" x14ac:dyDescent="0.3">
      <c r="A82" s="43" t="str">
        <f>[1]Historicals!A121</f>
        <v>Western Europe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3">
      <c r="A83" s="9" t="s">
        <v>136</v>
      </c>
      <c r="B83" s="9">
        <f>[1]Historicals!B121</f>
        <v>5709</v>
      </c>
      <c r="C83" s="9">
        <f>[1]Historicals!C121</f>
        <v>5884</v>
      </c>
      <c r="D83" s="9">
        <f>[1]Historicals!D121</f>
        <v>6211</v>
      </c>
      <c r="E83" s="9">
        <f>[1]Historicals!E121</f>
        <v>0</v>
      </c>
      <c r="F83" s="9">
        <f>[1]Historicals!F121</f>
        <v>0</v>
      </c>
      <c r="G83" s="9">
        <f>[1]Historicals!G121</f>
        <v>0</v>
      </c>
      <c r="H83" s="9">
        <f>[1]Historicals!H121</f>
        <v>0</v>
      </c>
      <c r="I83" s="9">
        <f>[1]Historicals!I121</f>
        <v>0</v>
      </c>
      <c r="J83" s="9">
        <f>+SUM(J85+J89+J93)</f>
        <v>0</v>
      </c>
      <c r="K83" s="9">
        <f t="shared" ref="K83:N83" si="114">+SUM(K85+K89+K93)</f>
        <v>0</v>
      </c>
      <c r="L83" s="9">
        <f t="shared" si="114"/>
        <v>0</v>
      </c>
      <c r="M83" s="9">
        <f t="shared" si="114"/>
        <v>0</v>
      </c>
      <c r="N83" s="9">
        <f t="shared" si="114"/>
        <v>0</v>
      </c>
    </row>
    <row r="84" spans="1:14" x14ac:dyDescent="0.3">
      <c r="A84" s="44" t="s">
        <v>129</v>
      </c>
      <c r="B84" s="47" t="str">
        <f t="shared" ref="B84:H84" si="115">+IFERROR(B83/A83-1,"nm")</f>
        <v>nm</v>
      </c>
      <c r="C84" s="47">
        <f t="shared" si="115"/>
        <v>3.0653354352776274E-2</v>
      </c>
      <c r="D84" s="47">
        <f t="shared" si="115"/>
        <v>5.5574439157036082E-2</v>
      </c>
      <c r="E84" s="47">
        <f t="shared" si="115"/>
        <v>-1</v>
      </c>
      <c r="F84" s="47" t="str">
        <f t="shared" si="115"/>
        <v>nm</v>
      </c>
      <c r="G84" s="47" t="str">
        <f t="shared" si="115"/>
        <v>nm</v>
      </c>
      <c r="H84" s="47" t="str">
        <f t="shared" si="115"/>
        <v>nm</v>
      </c>
      <c r="I84" s="47" t="str">
        <f>+IFERROR(I83/H83-1,"nm")</f>
        <v>nm</v>
      </c>
      <c r="J84" s="47" t="str">
        <f t="shared" ref="J84:N84" si="116">+IFERROR(J83/I83-1,"nm")</f>
        <v>nm</v>
      </c>
      <c r="K84" s="47" t="str">
        <f t="shared" si="116"/>
        <v>nm</v>
      </c>
      <c r="L84" s="47" t="str">
        <f t="shared" si="116"/>
        <v>nm</v>
      </c>
      <c r="M84" s="47" t="str">
        <f t="shared" si="116"/>
        <v>nm</v>
      </c>
      <c r="N84" s="47" t="str">
        <f t="shared" si="116"/>
        <v>nm</v>
      </c>
    </row>
    <row r="85" spans="1:14" x14ac:dyDescent="0.3">
      <c r="A85" s="45" t="s">
        <v>113</v>
      </c>
      <c r="B85" s="3">
        <f>[1]Historicals!B122</f>
        <v>3876</v>
      </c>
      <c r="C85" s="3">
        <f>[1]Historicals!C122</f>
        <v>3985</v>
      </c>
      <c r="D85" s="3">
        <f>[1]Historicals!D122</f>
        <v>4068</v>
      </c>
      <c r="E85" s="3">
        <f>[1]Historicals!E122</f>
        <v>0</v>
      </c>
      <c r="F85" s="3">
        <f>[1]Historicals!F122</f>
        <v>0</v>
      </c>
      <c r="G85" s="3">
        <f>[1]Historicals!G122</f>
        <v>0</v>
      </c>
      <c r="H85" s="3">
        <f>[1]Historicals!H122</f>
        <v>0</v>
      </c>
      <c r="I85" s="3">
        <f>[1]Historicals!I122</f>
        <v>0</v>
      </c>
      <c r="J85" s="3">
        <f>+I85*(1+J86)</f>
        <v>0</v>
      </c>
      <c r="K85" s="3">
        <f t="shared" ref="K85:N85" si="117">+J85*(1+K86)</f>
        <v>0</v>
      </c>
      <c r="L85" s="3">
        <f t="shared" si="117"/>
        <v>0</v>
      </c>
      <c r="M85" s="3">
        <f t="shared" si="117"/>
        <v>0</v>
      </c>
      <c r="N85" s="3">
        <f t="shared" si="117"/>
        <v>0</v>
      </c>
    </row>
    <row r="86" spans="1:14" x14ac:dyDescent="0.3">
      <c r="A86" s="44" t="s">
        <v>129</v>
      </c>
      <c r="B86" s="47" t="str">
        <f t="shared" ref="B86:I86" si="118">+IFERROR(B85/A85-1,"nm")</f>
        <v>nm</v>
      </c>
      <c r="C86" s="47">
        <f t="shared" si="118"/>
        <v>2.8121775025799822E-2</v>
      </c>
      <c r="D86" s="47">
        <f t="shared" si="118"/>
        <v>2.0828105395232166E-2</v>
      </c>
      <c r="E86" s="47">
        <f t="shared" si="118"/>
        <v>-1</v>
      </c>
      <c r="F86" s="47" t="str">
        <f t="shared" si="118"/>
        <v>nm</v>
      </c>
      <c r="G86" s="47" t="str">
        <f t="shared" si="118"/>
        <v>nm</v>
      </c>
      <c r="H86" s="47" t="str">
        <f t="shared" si="118"/>
        <v>nm</v>
      </c>
      <c r="I86" s="47" t="str">
        <f t="shared" si="118"/>
        <v>nm</v>
      </c>
      <c r="J86" s="47">
        <f>+J87+J88</f>
        <v>0</v>
      </c>
      <c r="K86" s="47">
        <f t="shared" ref="K86:N86" si="119">+K87+K88</f>
        <v>0</v>
      </c>
      <c r="L86" s="47">
        <f t="shared" si="119"/>
        <v>0</v>
      </c>
      <c r="M86" s="47">
        <f t="shared" si="119"/>
        <v>0</v>
      </c>
      <c r="N86" s="47">
        <f t="shared" si="119"/>
        <v>0</v>
      </c>
    </row>
    <row r="87" spans="1:14" x14ac:dyDescent="0.3">
      <c r="A87" s="44" t="s">
        <v>137</v>
      </c>
      <c r="B87" s="47">
        <f>[1]Historicals!B226</f>
        <v>0.25</v>
      </c>
      <c r="C87" s="47">
        <f>[1]Historicals!C226</f>
        <v>0.14000000000000001</v>
      </c>
      <c r="D87" s="47">
        <f>[1]Historicals!D226</f>
        <v>7.0000000000000007E-2</v>
      </c>
      <c r="E87" s="47">
        <f>[1]Historicals!E226</f>
        <v>0</v>
      </c>
      <c r="F87" s="47">
        <f>[1]Historicals!F226</f>
        <v>0</v>
      </c>
      <c r="G87" s="47">
        <f>[1]Historicals!G226</f>
        <v>0</v>
      </c>
      <c r="H87" s="47">
        <f>[1]Historicals!H226</f>
        <v>0</v>
      </c>
      <c r="I87" s="47">
        <f>[1]Historicals!I226</f>
        <v>0</v>
      </c>
      <c r="J87" s="49">
        <v>0</v>
      </c>
      <c r="K87" s="49">
        <f t="shared" ref="K87:N88" si="120">+J87</f>
        <v>0</v>
      </c>
      <c r="L87" s="49">
        <f t="shared" si="120"/>
        <v>0</v>
      </c>
      <c r="M87" s="49">
        <f t="shared" si="120"/>
        <v>0</v>
      </c>
      <c r="N87" s="49">
        <f t="shared" si="120"/>
        <v>0</v>
      </c>
    </row>
    <row r="88" spans="1:14" x14ac:dyDescent="0.3">
      <c r="A88" s="44" t="s">
        <v>138</v>
      </c>
      <c r="B88" s="47" t="str">
        <f t="shared" ref="B88:I88" si="121">+IFERROR(B86-B87,"nm")</f>
        <v>nm</v>
      </c>
      <c r="C88" s="47">
        <f t="shared" si="121"/>
        <v>-0.11187822497420019</v>
      </c>
      <c r="D88" s="47">
        <f t="shared" si="121"/>
        <v>-4.9171894604767841E-2</v>
      </c>
      <c r="E88" s="47">
        <f t="shared" si="121"/>
        <v>-1</v>
      </c>
      <c r="F88" s="47" t="str">
        <f t="shared" si="121"/>
        <v>nm</v>
      </c>
      <c r="G88" s="47" t="str">
        <f t="shared" si="121"/>
        <v>nm</v>
      </c>
      <c r="H88" s="47" t="str">
        <f t="shared" si="121"/>
        <v>nm</v>
      </c>
      <c r="I88" s="47" t="str">
        <f t="shared" si="121"/>
        <v>nm</v>
      </c>
      <c r="J88" s="49">
        <v>0</v>
      </c>
      <c r="K88" s="49">
        <f t="shared" si="120"/>
        <v>0</v>
      </c>
      <c r="L88" s="49">
        <f t="shared" si="120"/>
        <v>0</v>
      </c>
      <c r="M88" s="49">
        <f t="shared" si="120"/>
        <v>0</v>
      </c>
      <c r="N88" s="49">
        <f t="shared" si="120"/>
        <v>0</v>
      </c>
    </row>
    <row r="89" spans="1:14" x14ac:dyDescent="0.3">
      <c r="A89" s="45" t="s">
        <v>114</v>
      </c>
      <c r="B89" s="3">
        <f>[1]Historicals!B123</f>
        <v>1555</v>
      </c>
      <c r="C89" s="3">
        <f>[1]Historicals!C123</f>
        <v>1628</v>
      </c>
      <c r="D89" s="3">
        <f>[1]Historicals!D123</f>
        <v>1868</v>
      </c>
      <c r="E89" s="3">
        <f>[1]Historicals!E123</f>
        <v>0</v>
      </c>
      <c r="F89" s="3">
        <f>[1]Historicals!F123</f>
        <v>0</v>
      </c>
      <c r="G89" s="3">
        <f>[1]Historicals!G123</f>
        <v>0</v>
      </c>
      <c r="H89" s="3">
        <f>[1]Historicals!H123</f>
        <v>0</v>
      </c>
      <c r="I89" s="3">
        <f>[1]Historicals!I123</f>
        <v>0</v>
      </c>
      <c r="J89" s="3">
        <f>+I89*(1+J90)</f>
        <v>0</v>
      </c>
      <c r="K89" s="3">
        <f t="shared" ref="K89:N89" si="122">+J89*(1+K90)</f>
        <v>0</v>
      </c>
      <c r="L89" s="3">
        <f t="shared" si="122"/>
        <v>0</v>
      </c>
      <c r="M89" s="3">
        <f t="shared" si="122"/>
        <v>0</v>
      </c>
      <c r="N89" s="3">
        <f t="shared" si="122"/>
        <v>0</v>
      </c>
    </row>
    <row r="90" spans="1:14" x14ac:dyDescent="0.3">
      <c r="A90" s="44" t="s">
        <v>129</v>
      </c>
      <c r="B90" s="47" t="str">
        <f t="shared" ref="B90:I90" si="123">+IFERROR(B89/A89-1,"nm")</f>
        <v>nm</v>
      </c>
      <c r="C90" s="47">
        <f t="shared" si="123"/>
        <v>4.6945337620578842E-2</v>
      </c>
      <c r="D90" s="47">
        <f t="shared" si="123"/>
        <v>0.14742014742014753</v>
      </c>
      <c r="E90" s="47">
        <f t="shared" si="123"/>
        <v>-1</v>
      </c>
      <c r="F90" s="47" t="str">
        <f t="shared" si="123"/>
        <v>nm</v>
      </c>
      <c r="G90" s="47" t="str">
        <f t="shared" si="123"/>
        <v>nm</v>
      </c>
      <c r="H90" s="47" t="str">
        <f t="shared" si="123"/>
        <v>nm</v>
      </c>
      <c r="I90" s="47" t="str">
        <f t="shared" si="123"/>
        <v>nm</v>
      </c>
      <c r="J90" s="47">
        <f>+J91+J92</f>
        <v>0</v>
      </c>
      <c r="K90" s="47">
        <f t="shared" ref="K90:N90" si="124">+K91+K92</f>
        <v>0</v>
      </c>
      <c r="L90" s="47">
        <f t="shared" si="124"/>
        <v>0</v>
      </c>
      <c r="M90" s="47">
        <f t="shared" si="124"/>
        <v>0</v>
      </c>
      <c r="N90" s="47">
        <f t="shared" si="124"/>
        <v>0</v>
      </c>
    </row>
    <row r="91" spans="1:14" x14ac:dyDescent="0.3">
      <c r="A91" s="44" t="s">
        <v>137</v>
      </c>
      <c r="B91" s="47">
        <f>[1]Historicals!B227</f>
        <v>0.14000000000000001</v>
      </c>
      <c r="C91" s="47">
        <f>[1]Historicals!C227</f>
        <v>0.16</v>
      </c>
      <c r="D91" s="47">
        <f>[1]Historicals!D227</f>
        <v>0.21</v>
      </c>
      <c r="E91" s="47">
        <f>[1]Historicals!E227</f>
        <v>0</v>
      </c>
      <c r="F91" s="47">
        <f>[1]Historicals!F227</f>
        <v>0</v>
      </c>
      <c r="G91" s="47">
        <f>[1]Historicals!G227</f>
        <v>0</v>
      </c>
      <c r="H91" s="47">
        <f>[1]Historicals!H227</f>
        <v>0</v>
      </c>
      <c r="I91" s="47">
        <f>[1]Historicals!I227</f>
        <v>0</v>
      </c>
      <c r="J91" s="49">
        <v>0</v>
      </c>
      <c r="K91" s="49">
        <f t="shared" ref="K91:N92" si="125">+J91</f>
        <v>0</v>
      </c>
      <c r="L91" s="49">
        <f t="shared" si="125"/>
        <v>0</v>
      </c>
      <c r="M91" s="49">
        <f t="shared" si="125"/>
        <v>0</v>
      </c>
      <c r="N91" s="49">
        <f t="shared" si="125"/>
        <v>0</v>
      </c>
    </row>
    <row r="92" spans="1:14" x14ac:dyDescent="0.3">
      <c r="A92" s="44" t="s">
        <v>138</v>
      </c>
      <c r="B92" s="47" t="str">
        <f t="shared" ref="B92:I92" si="126">+IFERROR(B90-B91,"nm")</f>
        <v>nm</v>
      </c>
      <c r="C92" s="47">
        <f t="shared" si="126"/>
        <v>-0.11305466237942116</v>
      </c>
      <c r="D92" s="47">
        <f t="shared" si="126"/>
        <v>-6.2579852579852463E-2</v>
      </c>
      <c r="E92" s="47">
        <f t="shared" si="126"/>
        <v>-1</v>
      </c>
      <c r="F92" s="47" t="str">
        <f t="shared" si="126"/>
        <v>nm</v>
      </c>
      <c r="G92" s="47" t="str">
        <f t="shared" si="126"/>
        <v>nm</v>
      </c>
      <c r="H92" s="47" t="str">
        <f t="shared" si="126"/>
        <v>nm</v>
      </c>
      <c r="I92" s="47" t="str">
        <f t="shared" si="126"/>
        <v>nm</v>
      </c>
      <c r="J92" s="49">
        <v>0</v>
      </c>
      <c r="K92" s="49">
        <f t="shared" si="125"/>
        <v>0</v>
      </c>
      <c r="L92" s="49">
        <f t="shared" si="125"/>
        <v>0</v>
      </c>
      <c r="M92" s="49">
        <f t="shared" si="125"/>
        <v>0</v>
      </c>
      <c r="N92" s="49">
        <f t="shared" si="125"/>
        <v>0</v>
      </c>
    </row>
    <row r="93" spans="1:14" x14ac:dyDescent="0.3">
      <c r="A93" s="45" t="s">
        <v>115</v>
      </c>
      <c r="B93" s="3">
        <f>[1]Historicals!B124</f>
        <v>278</v>
      </c>
      <c r="C93" s="3">
        <f>[1]Historicals!C124</f>
        <v>271</v>
      </c>
      <c r="D93" s="3">
        <f>[1]Historicals!D124</f>
        <v>275</v>
      </c>
      <c r="E93" s="3">
        <f>[1]Historicals!E124</f>
        <v>0</v>
      </c>
      <c r="F93" s="3">
        <f>[1]Historicals!F124</f>
        <v>0</v>
      </c>
      <c r="G93" s="3">
        <f>[1]Historicals!G124</f>
        <v>0</v>
      </c>
      <c r="H93" s="3">
        <f>[1]Historicals!H124</f>
        <v>0</v>
      </c>
      <c r="I93" s="3">
        <f>[1]Historicals!I124</f>
        <v>0</v>
      </c>
      <c r="J93" s="3">
        <f>+I93*(1+J94)</f>
        <v>0</v>
      </c>
      <c r="K93" s="3">
        <f t="shared" ref="K93:N93" si="127">+J93*(1+K94)</f>
        <v>0</v>
      </c>
      <c r="L93" s="3">
        <f t="shared" si="127"/>
        <v>0</v>
      </c>
      <c r="M93" s="3">
        <f t="shared" si="127"/>
        <v>0</v>
      </c>
      <c r="N93" s="3">
        <f t="shared" si="127"/>
        <v>0</v>
      </c>
    </row>
    <row r="94" spans="1:14" x14ac:dyDescent="0.3">
      <c r="A94" s="44" t="s">
        <v>129</v>
      </c>
      <c r="B94" s="47" t="str">
        <f t="shared" ref="B94:I94" si="128">+IFERROR(B93/A93-1,"nm")</f>
        <v>nm</v>
      </c>
      <c r="C94" s="47">
        <f t="shared" si="128"/>
        <v>-2.5179856115107868E-2</v>
      </c>
      <c r="D94" s="47">
        <f t="shared" si="128"/>
        <v>1.4760147601476037E-2</v>
      </c>
      <c r="E94" s="47">
        <f t="shared" si="128"/>
        <v>-1</v>
      </c>
      <c r="F94" s="47" t="str">
        <f t="shared" si="128"/>
        <v>nm</v>
      </c>
      <c r="G94" s="47" t="str">
        <f t="shared" si="128"/>
        <v>nm</v>
      </c>
      <c r="H94" s="47" t="str">
        <f t="shared" si="128"/>
        <v>nm</v>
      </c>
      <c r="I94" s="47" t="str">
        <f t="shared" si="128"/>
        <v>nm</v>
      </c>
      <c r="J94" s="47">
        <f>+J95+J96</f>
        <v>0</v>
      </c>
      <c r="K94" s="47">
        <f t="shared" ref="K94:N94" si="129">+K95+K96</f>
        <v>0</v>
      </c>
      <c r="L94" s="47">
        <f t="shared" si="129"/>
        <v>0</v>
      </c>
      <c r="M94" s="47">
        <f t="shared" si="129"/>
        <v>0</v>
      </c>
      <c r="N94" s="47">
        <f t="shared" si="129"/>
        <v>0</v>
      </c>
    </row>
    <row r="95" spans="1:14" x14ac:dyDescent="0.3">
      <c r="A95" s="44" t="s">
        <v>137</v>
      </c>
      <c r="B95" s="47">
        <f>[1]Historicals!B228</f>
        <v>0.15</v>
      </c>
      <c r="C95" s="47">
        <f>[1]Historicals!C228</f>
        <v>0.08</v>
      </c>
      <c r="D95" s="47">
        <f>[1]Historicals!D228</f>
        <v>7.0000000000000007E-2</v>
      </c>
      <c r="E95" s="47">
        <f>[1]Historicals!E228</f>
        <v>0</v>
      </c>
      <c r="F95" s="47">
        <f>[1]Historicals!F228</f>
        <v>0</v>
      </c>
      <c r="G95" s="47">
        <f>[1]Historicals!G228</f>
        <v>0</v>
      </c>
      <c r="H95" s="47">
        <f>[1]Historicals!H228</f>
        <v>0</v>
      </c>
      <c r="I95" s="47">
        <f>[1]Historicals!I228</f>
        <v>0</v>
      </c>
      <c r="J95" s="49">
        <v>0</v>
      </c>
      <c r="K95" s="49">
        <f t="shared" ref="K95:N96" si="130">+J95</f>
        <v>0</v>
      </c>
      <c r="L95" s="49">
        <f t="shared" si="130"/>
        <v>0</v>
      </c>
      <c r="M95" s="49">
        <f t="shared" si="130"/>
        <v>0</v>
      </c>
      <c r="N95" s="49">
        <f t="shared" si="130"/>
        <v>0</v>
      </c>
    </row>
    <row r="96" spans="1:14" x14ac:dyDescent="0.3">
      <c r="A96" s="44" t="s">
        <v>138</v>
      </c>
      <c r="B96" s="47" t="str">
        <f t="shared" ref="B96:I96" si="131">+IFERROR(B94-B95,"nm")</f>
        <v>nm</v>
      </c>
      <c r="C96" s="47">
        <f t="shared" si="131"/>
        <v>-0.10517985611510787</v>
      </c>
      <c r="D96" s="47">
        <f t="shared" si="131"/>
        <v>-5.523985239852397E-2</v>
      </c>
      <c r="E96" s="47">
        <f t="shared" si="131"/>
        <v>-1</v>
      </c>
      <c r="F96" s="47" t="str">
        <f t="shared" si="131"/>
        <v>nm</v>
      </c>
      <c r="G96" s="47" t="str">
        <f t="shared" si="131"/>
        <v>nm</v>
      </c>
      <c r="H96" s="47" t="str">
        <f t="shared" si="131"/>
        <v>nm</v>
      </c>
      <c r="I96" s="47" t="str">
        <f t="shared" si="131"/>
        <v>nm</v>
      </c>
      <c r="J96" s="49">
        <v>0</v>
      </c>
      <c r="K96" s="49">
        <f t="shared" si="130"/>
        <v>0</v>
      </c>
      <c r="L96" s="49">
        <f t="shared" si="130"/>
        <v>0</v>
      </c>
      <c r="M96" s="49">
        <f t="shared" si="130"/>
        <v>0</v>
      </c>
      <c r="N96" s="49">
        <f t="shared" si="130"/>
        <v>0</v>
      </c>
    </row>
    <row r="97" spans="1:14" x14ac:dyDescent="0.3">
      <c r="A97" s="9" t="s">
        <v>130</v>
      </c>
      <c r="B97" s="48">
        <f t="shared" ref="B97:I97" si="132">+B104+B100</f>
        <v>1352</v>
      </c>
      <c r="C97" s="48">
        <f t="shared" si="132"/>
        <v>1506</v>
      </c>
      <c r="D97" s="48">
        <f t="shared" si="132"/>
        <v>1294</v>
      </c>
      <c r="E97" s="48">
        <f t="shared" si="132"/>
        <v>0</v>
      </c>
      <c r="F97" s="48">
        <f t="shared" si="132"/>
        <v>0</v>
      </c>
      <c r="G97" s="48">
        <f t="shared" si="132"/>
        <v>0</v>
      </c>
      <c r="H97" s="48">
        <f t="shared" si="132"/>
        <v>0</v>
      </c>
      <c r="I97" s="48">
        <f t="shared" si="132"/>
        <v>0</v>
      </c>
      <c r="J97" s="48">
        <f>+J83*J99</f>
        <v>0</v>
      </c>
      <c r="K97" s="48">
        <f t="shared" ref="K97:N97" si="133">+K83*K99</f>
        <v>0</v>
      </c>
      <c r="L97" s="48">
        <f t="shared" si="133"/>
        <v>0</v>
      </c>
      <c r="M97" s="48">
        <f t="shared" si="133"/>
        <v>0</v>
      </c>
      <c r="N97" s="48">
        <f t="shared" si="133"/>
        <v>0</v>
      </c>
    </row>
    <row r="98" spans="1:14" x14ac:dyDescent="0.3">
      <c r="A98" s="46" t="s">
        <v>129</v>
      </c>
      <c r="B98" s="47" t="str">
        <f t="shared" ref="B98:H98" si="134">+IFERROR(B97/A97-1,"nm")</f>
        <v>nm</v>
      </c>
      <c r="C98" s="47">
        <f t="shared" si="134"/>
        <v>0.11390532544378695</v>
      </c>
      <c r="D98" s="47">
        <f t="shared" si="134"/>
        <v>-0.14077025232403717</v>
      </c>
      <c r="E98" s="47">
        <f t="shared" si="134"/>
        <v>-1</v>
      </c>
      <c r="F98" s="47" t="str">
        <f t="shared" si="134"/>
        <v>nm</v>
      </c>
      <c r="G98" s="47" t="str">
        <f t="shared" si="134"/>
        <v>nm</v>
      </c>
      <c r="H98" s="47" t="str">
        <f t="shared" si="134"/>
        <v>nm</v>
      </c>
      <c r="I98" s="47" t="str">
        <f>+IFERROR(I97/H97-1,"nm")</f>
        <v>nm</v>
      </c>
      <c r="J98" s="47" t="str">
        <f t="shared" ref="J98:N98" si="135">+IFERROR(J97/I97-1,"nm")</f>
        <v>nm</v>
      </c>
      <c r="K98" s="47" t="str">
        <f t="shared" si="135"/>
        <v>nm</v>
      </c>
      <c r="L98" s="47" t="str">
        <f t="shared" si="135"/>
        <v>nm</v>
      </c>
      <c r="M98" s="47" t="str">
        <f t="shared" si="135"/>
        <v>nm</v>
      </c>
      <c r="N98" s="47" t="str">
        <f t="shared" si="135"/>
        <v>nm</v>
      </c>
    </row>
    <row r="99" spans="1:14" x14ac:dyDescent="0.3">
      <c r="A99" s="46" t="s">
        <v>131</v>
      </c>
      <c r="B99" s="47">
        <f>+IFERROR(B97/B83,"nm")</f>
        <v>0.23681905762830618</v>
      </c>
      <c r="C99" s="47">
        <f t="shared" ref="C99:I99" si="136">+IFERROR(C97/C83,"nm")</f>
        <v>0.2559483344663494</v>
      </c>
      <c r="D99" s="47">
        <f t="shared" si="136"/>
        <v>0.20834004186121396</v>
      </c>
      <c r="E99" s="47" t="str">
        <f t="shared" si="136"/>
        <v>nm</v>
      </c>
      <c r="F99" s="47" t="str">
        <f t="shared" si="136"/>
        <v>nm</v>
      </c>
      <c r="G99" s="47" t="str">
        <f t="shared" si="136"/>
        <v>nm</v>
      </c>
      <c r="H99" s="47" t="str">
        <f t="shared" si="136"/>
        <v>nm</v>
      </c>
      <c r="I99" s="47" t="str">
        <f t="shared" si="136"/>
        <v>nm</v>
      </c>
      <c r="J99" s="49">
        <v>0</v>
      </c>
      <c r="K99" s="49">
        <f t="shared" ref="K99:N99" si="137">+J99</f>
        <v>0</v>
      </c>
      <c r="L99" s="49">
        <f t="shared" si="137"/>
        <v>0</v>
      </c>
      <c r="M99" s="49">
        <f t="shared" si="137"/>
        <v>0</v>
      </c>
      <c r="N99" s="49">
        <f t="shared" si="137"/>
        <v>0</v>
      </c>
    </row>
    <row r="100" spans="1:14" x14ac:dyDescent="0.3">
      <c r="A100" s="9" t="s">
        <v>132</v>
      </c>
      <c r="B100" s="9">
        <f>[1]Historicals!B203</f>
        <v>75</v>
      </c>
      <c r="C100" s="9">
        <f>[1]Historicals!C203</f>
        <v>72</v>
      </c>
      <c r="D100" s="9">
        <f>[1]Historicals!D203</f>
        <v>91</v>
      </c>
      <c r="E100" s="9">
        <f>[1]Historicals!E203</f>
        <v>0</v>
      </c>
      <c r="F100" s="9">
        <f>[1]Historicals!F203</f>
        <v>0</v>
      </c>
      <c r="G100" s="9">
        <f>[1]Historicals!G203</f>
        <v>0</v>
      </c>
      <c r="H100" s="9">
        <f>[1]Historicals!H203</f>
        <v>0</v>
      </c>
      <c r="I100" s="9">
        <f>[1]Historicals!I203</f>
        <v>0</v>
      </c>
      <c r="J100" s="48">
        <f>+J103*J110</f>
        <v>0</v>
      </c>
      <c r="K100" s="48">
        <f>+K103*K110</f>
        <v>0</v>
      </c>
      <c r="L100" s="48">
        <f>+L103*L110</f>
        <v>0</v>
      </c>
      <c r="M100" s="48">
        <f>+M103*M110</f>
        <v>0</v>
      </c>
      <c r="N100" s="48">
        <f>+N103*N110</f>
        <v>0</v>
      </c>
    </row>
    <row r="101" spans="1:14" x14ac:dyDescent="0.3">
      <c r="A101" s="46" t="s">
        <v>129</v>
      </c>
      <c r="B101" s="47" t="str">
        <f t="shared" ref="B101:N101" si="138">+IFERROR(B100/A100-1,"nm")</f>
        <v>nm</v>
      </c>
      <c r="C101" s="47">
        <f t="shared" si="138"/>
        <v>-4.0000000000000036E-2</v>
      </c>
      <c r="D101" s="47">
        <f t="shared" si="138"/>
        <v>0.26388888888888884</v>
      </c>
      <c r="E101" s="47">
        <f t="shared" si="138"/>
        <v>-1</v>
      </c>
      <c r="F101" s="47" t="str">
        <f t="shared" si="138"/>
        <v>nm</v>
      </c>
      <c r="G101" s="47" t="str">
        <f t="shared" si="138"/>
        <v>nm</v>
      </c>
      <c r="H101" s="47" t="str">
        <f t="shared" si="138"/>
        <v>nm</v>
      </c>
      <c r="I101" s="47" t="str">
        <f t="shared" si="138"/>
        <v>nm</v>
      </c>
      <c r="J101" s="47" t="str">
        <f t="shared" si="138"/>
        <v>nm</v>
      </c>
      <c r="K101" s="47" t="str">
        <f t="shared" si="138"/>
        <v>nm</v>
      </c>
      <c r="L101" s="47" t="str">
        <f t="shared" si="138"/>
        <v>nm</v>
      </c>
      <c r="M101" s="47" t="str">
        <f t="shared" si="138"/>
        <v>nm</v>
      </c>
      <c r="N101" s="47" t="str">
        <f t="shared" si="138"/>
        <v>nm</v>
      </c>
    </row>
    <row r="102" spans="1:14" x14ac:dyDescent="0.3">
      <c r="A102" s="46" t="s">
        <v>133</v>
      </c>
      <c r="B102" s="47">
        <f>+IFERROR(B100/B83,"nm")</f>
        <v>1.3137151865475564E-2</v>
      </c>
      <c r="C102" s="47">
        <f t="shared" ref="C102:I102" si="139">+IFERROR(C100/C83,"nm")</f>
        <v>1.2236573759347382E-2</v>
      </c>
      <c r="D102" s="47">
        <f t="shared" si="139"/>
        <v>1.4651424891321848E-2</v>
      </c>
      <c r="E102" s="47" t="str">
        <f t="shared" si="139"/>
        <v>nm</v>
      </c>
      <c r="F102" s="47" t="str">
        <f t="shared" si="139"/>
        <v>nm</v>
      </c>
      <c r="G102" s="47" t="str">
        <f t="shared" si="139"/>
        <v>nm</v>
      </c>
      <c r="H102" s="47" t="str">
        <f t="shared" si="139"/>
        <v>nm</v>
      </c>
      <c r="I102" s="47" t="str">
        <f t="shared" si="139"/>
        <v>nm</v>
      </c>
      <c r="J102" s="47" t="str">
        <f>+IFERROR(J100/J83,"nm")</f>
        <v>nm</v>
      </c>
      <c r="K102" s="47" t="str">
        <f t="shared" ref="K102:N102" si="140">+IFERROR(K100/K83,"nm")</f>
        <v>nm</v>
      </c>
      <c r="L102" s="47" t="str">
        <f t="shared" si="140"/>
        <v>nm</v>
      </c>
      <c r="M102" s="47" t="str">
        <f t="shared" si="140"/>
        <v>nm</v>
      </c>
      <c r="N102" s="47" t="str">
        <f t="shared" si="140"/>
        <v>nm</v>
      </c>
    </row>
    <row r="103" spans="1:14" x14ac:dyDescent="0.3">
      <c r="A103" s="46" t="s">
        <v>140</v>
      </c>
      <c r="B103" s="47">
        <f t="shared" ref="B103:I103" si="141">+IFERROR(B100/B110,"nm")</f>
        <v>0.16629711751662971</v>
      </c>
      <c r="C103" s="47">
        <f t="shared" si="141"/>
        <v>0.12224108658743633</v>
      </c>
      <c r="D103" s="47">
        <f t="shared" si="141"/>
        <v>0.13829787234042554</v>
      </c>
      <c r="E103" s="47" t="str">
        <f t="shared" si="141"/>
        <v>nm</v>
      </c>
      <c r="F103" s="47" t="str">
        <f t="shared" si="141"/>
        <v>nm</v>
      </c>
      <c r="G103" s="47" t="str">
        <f t="shared" si="141"/>
        <v>nm</v>
      </c>
      <c r="H103" s="47" t="str">
        <f t="shared" si="141"/>
        <v>nm</v>
      </c>
      <c r="I103" s="47" t="str">
        <f t="shared" si="141"/>
        <v>nm</v>
      </c>
      <c r="J103" s="49">
        <v>0</v>
      </c>
      <c r="K103" s="49">
        <f t="shared" ref="K103:N103" si="142">+J103</f>
        <v>0</v>
      </c>
      <c r="L103" s="49">
        <f t="shared" si="142"/>
        <v>0</v>
      </c>
      <c r="M103" s="49">
        <f t="shared" si="142"/>
        <v>0</v>
      </c>
      <c r="N103" s="49">
        <f t="shared" si="142"/>
        <v>0</v>
      </c>
    </row>
    <row r="104" spans="1:14" x14ac:dyDescent="0.3">
      <c r="A104" s="9" t="s">
        <v>134</v>
      </c>
      <c r="B104" s="9">
        <f>[1]Historicals!B158</f>
        <v>1277</v>
      </c>
      <c r="C104" s="9">
        <f>[1]Historicals!C158</f>
        <v>1434</v>
      </c>
      <c r="D104" s="9">
        <f>[1]Historicals!D158</f>
        <v>1203</v>
      </c>
      <c r="E104" s="9">
        <f>[1]Historicals!E158</f>
        <v>0</v>
      </c>
      <c r="F104" s="9">
        <f>[1]Historicals!F158</f>
        <v>0</v>
      </c>
      <c r="G104" s="9">
        <f>[1]Historicals!G158</f>
        <v>0</v>
      </c>
      <c r="H104" s="9">
        <f>[1]Historicals!H158</f>
        <v>0</v>
      </c>
      <c r="I104" s="9">
        <f>[1]Historicals!I158</f>
        <v>0</v>
      </c>
      <c r="J104" s="9">
        <f>+J97-J100</f>
        <v>0</v>
      </c>
      <c r="K104" s="9">
        <f>+K97-K100</f>
        <v>0</v>
      </c>
      <c r="L104" s="9">
        <f>+L97-L100</f>
        <v>0</v>
      </c>
      <c r="M104" s="9">
        <f>+M97-M100</f>
        <v>0</v>
      </c>
      <c r="N104" s="9">
        <f>+N97-N100</f>
        <v>0</v>
      </c>
    </row>
    <row r="105" spans="1:14" x14ac:dyDescent="0.3">
      <c r="A105" s="46" t="s">
        <v>129</v>
      </c>
      <c r="B105" s="47" t="str">
        <f t="shared" ref="B105:N105" si="143">+IFERROR(B104/A104-1,"nm")</f>
        <v>nm</v>
      </c>
      <c r="C105" s="47">
        <f t="shared" si="143"/>
        <v>0.12294440093970249</v>
      </c>
      <c r="D105" s="47">
        <f t="shared" si="143"/>
        <v>-0.16108786610878656</v>
      </c>
      <c r="E105" s="47">
        <f t="shared" si="143"/>
        <v>-1</v>
      </c>
      <c r="F105" s="47" t="str">
        <f t="shared" si="143"/>
        <v>nm</v>
      </c>
      <c r="G105" s="47" t="str">
        <f t="shared" si="143"/>
        <v>nm</v>
      </c>
      <c r="H105" s="47" t="str">
        <f t="shared" si="143"/>
        <v>nm</v>
      </c>
      <c r="I105" s="47" t="str">
        <f t="shared" si="143"/>
        <v>nm</v>
      </c>
      <c r="J105" s="47" t="str">
        <f t="shared" si="143"/>
        <v>nm</v>
      </c>
      <c r="K105" s="47" t="str">
        <f t="shared" si="143"/>
        <v>nm</v>
      </c>
      <c r="L105" s="47" t="str">
        <f t="shared" si="143"/>
        <v>nm</v>
      </c>
      <c r="M105" s="47" t="str">
        <f t="shared" si="143"/>
        <v>nm</v>
      </c>
      <c r="N105" s="47" t="str">
        <f t="shared" si="143"/>
        <v>nm</v>
      </c>
    </row>
    <row r="106" spans="1:14" x14ac:dyDescent="0.3">
      <c r="A106" s="46" t="s">
        <v>131</v>
      </c>
      <c r="B106" s="47">
        <f>+IFERROR(B104/B83,"nm")</f>
        <v>0.22368190576283062</v>
      </c>
      <c r="C106" s="47">
        <f t="shared" ref="C106:I106" si="144">+IFERROR(C104/C83,"nm")</f>
        <v>0.24371176070700204</v>
      </c>
      <c r="D106" s="47">
        <f t="shared" si="144"/>
        <v>0.19368861696989212</v>
      </c>
      <c r="E106" s="47" t="str">
        <f t="shared" si="144"/>
        <v>nm</v>
      </c>
      <c r="F106" s="47" t="str">
        <f t="shared" si="144"/>
        <v>nm</v>
      </c>
      <c r="G106" s="47" t="str">
        <f t="shared" si="144"/>
        <v>nm</v>
      </c>
      <c r="H106" s="47" t="str">
        <f t="shared" si="144"/>
        <v>nm</v>
      </c>
      <c r="I106" s="47" t="str">
        <f t="shared" si="144"/>
        <v>nm</v>
      </c>
      <c r="J106" s="47" t="str">
        <f>+IFERROR(J104/J83,"nm")</f>
        <v>nm</v>
      </c>
      <c r="K106" s="47" t="str">
        <f t="shared" ref="K106:N106" si="145">+IFERROR(K104/K83,"nm")</f>
        <v>nm</v>
      </c>
      <c r="L106" s="47" t="str">
        <f t="shared" si="145"/>
        <v>nm</v>
      </c>
      <c r="M106" s="47" t="str">
        <f t="shared" si="145"/>
        <v>nm</v>
      </c>
      <c r="N106" s="47" t="str">
        <f t="shared" si="145"/>
        <v>nm</v>
      </c>
    </row>
    <row r="107" spans="1:14" x14ac:dyDescent="0.3">
      <c r="A107" s="9" t="s">
        <v>135</v>
      </c>
      <c r="B107" s="9">
        <f>[1]Historicals!B188</f>
        <v>216</v>
      </c>
      <c r="C107" s="9">
        <f>[1]Historicals!C188</f>
        <v>215</v>
      </c>
      <c r="D107" s="9">
        <f>[1]Historicals!D188</f>
        <v>162</v>
      </c>
      <c r="E107" s="9">
        <f>[1]Historicals!E188</f>
        <v>0</v>
      </c>
      <c r="F107" s="9">
        <f>[1]Historicals!F188</f>
        <v>0</v>
      </c>
      <c r="G107" s="9">
        <f>[1]Historicals!G188</f>
        <v>0</v>
      </c>
      <c r="H107" s="9">
        <f>[1]Historicals!H188</f>
        <v>0</v>
      </c>
      <c r="I107" s="9">
        <f>[1]Historicals!I188</f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</row>
    <row r="108" spans="1:14" x14ac:dyDescent="0.3">
      <c r="A108" s="46" t="s">
        <v>129</v>
      </c>
      <c r="B108" s="47" t="str">
        <f t="shared" ref="B108:N108" si="146">+IFERROR(B107/A107-1,"nm")</f>
        <v>nm</v>
      </c>
      <c r="C108" s="47">
        <f t="shared" si="146"/>
        <v>-4.6296296296296502E-3</v>
      </c>
      <c r="D108" s="47">
        <f t="shared" si="146"/>
        <v>-0.24651162790697678</v>
      </c>
      <c r="E108" s="47">
        <f t="shared" si="146"/>
        <v>-1</v>
      </c>
      <c r="F108" s="47" t="str">
        <f t="shared" si="146"/>
        <v>nm</v>
      </c>
      <c r="G108" s="47" t="str">
        <f t="shared" si="146"/>
        <v>nm</v>
      </c>
      <c r="H108" s="47" t="str">
        <f t="shared" si="146"/>
        <v>nm</v>
      </c>
      <c r="I108" s="47" t="str">
        <f t="shared" si="146"/>
        <v>nm</v>
      </c>
      <c r="J108" s="47" t="str">
        <f t="shared" si="146"/>
        <v>nm</v>
      </c>
      <c r="K108" s="47" t="str">
        <f t="shared" si="146"/>
        <v>nm</v>
      </c>
      <c r="L108" s="47" t="str">
        <f t="shared" si="146"/>
        <v>nm</v>
      </c>
      <c r="M108" s="47" t="str">
        <f t="shared" si="146"/>
        <v>nm</v>
      </c>
      <c r="N108" s="47" t="str">
        <f t="shared" si="146"/>
        <v>nm</v>
      </c>
    </row>
    <row r="109" spans="1:14" x14ac:dyDescent="0.3">
      <c r="A109" s="46" t="s">
        <v>133</v>
      </c>
      <c r="B109" s="47">
        <f>+IFERROR(B107/B83,"nm")</f>
        <v>3.783499737256963E-2</v>
      </c>
      <c r="C109" s="47">
        <f t="shared" ref="C109:I109" si="147">+IFERROR(C107/C83,"nm")</f>
        <v>3.6539768864717881E-2</v>
      </c>
      <c r="D109" s="47">
        <f t="shared" si="147"/>
        <v>2.6082756399935597E-2</v>
      </c>
      <c r="E109" s="47" t="str">
        <f t="shared" si="147"/>
        <v>nm</v>
      </c>
      <c r="F109" s="47" t="str">
        <f t="shared" si="147"/>
        <v>nm</v>
      </c>
      <c r="G109" s="47" t="str">
        <f t="shared" si="147"/>
        <v>nm</v>
      </c>
      <c r="H109" s="47" t="str">
        <f t="shared" si="147"/>
        <v>nm</v>
      </c>
      <c r="I109" s="47" t="str">
        <f t="shared" si="147"/>
        <v>nm</v>
      </c>
      <c r="J109" s="49" t="s">
        <v>219</v>
      </c>
      <c r="K109" s="49" t="str">
        <f t="shared" ref="K109:N109" si="148">+J109</f>
        <v>=</v>
      </c>
      <c r="L109" s="49" t="str">
        <f t="shared" si="148"/>
        <v>=</v>
      </c>
      <c r="M109" s="49" t="str">
        <f t="shared" si="148"/>
        <v>=</v>
      </c>
      <c r="N109" s="49" t="str">
        <f t="shared" si="148"/>
        <v>=</v>
      </c>
    </row>
    <row r="110" spans="1:14" x14ac:dyDescent="0.3">
      <c r="A110" s="9" t="s">
        <v>141</v>
      </c>
      <c r="B110" s="9">
        <f>[1]Historicals!B173</f>
        <v>451</v>
      </c>
      <c r="C110" s="9">
        <f>[1]Historicals!C173</f>
        <v>589</v>
      </c>
      <c r="D110" s="9">
        <f>[1]Historicals!D173</f>
        <v>658</v>
      </c>
      <c r="E110" s="9">
        <f>[1]Historicals!E173</f>
        <v>0</v>
      </c>
      <c r="F110" s="9">
        <f>[1]Historicals!F173</f>
        <v>0</v>
      </c>
      <c r="G110" s="9">
        <f>[1]Historicals!G173</f>
        <v>0</v>
      </c>
      <c r="H110" s="9">
        <f>[1]Historicals!H173</f>
        <v>0</v>
      </c>
      <c r="I110" s="9">
        <f>[1]Historicals!I173</f>
        <v>0</v>
      </c>
      <c r="J110" s="48">
        <f t="shared" ref="J110:N110" si="149">+J83*J112</f>
        <v>0</v>
      </c>
      <c r="K110" s="48">
        <f t="shared" si="149"/>
        <v>0</v>
      </c>
      <c r="L110" s="48">
        <f t="shared" si="149"/>
        <v>0</v>
      </c>
      <c r="M110" s="48">
        <f t="shared" si="149"/>
        <v>0</v>
      </c>
      <c r="N110" s="48">
        <f t="shared" si="149"/>
        <v>0</v>
      </c>
    </row>
    <row r="111" spans="1:14" x14ac:dyDescent="0.3">
      <c r="A111" s="46" t="s">
        <v>129</v>
      </c>
      <c r="B111" s="47" t="str">
        <f t="shared" ref="B111:I111" si="150">+IFERROR(B110/A110-1,"nm")</f>
        <v>nm</v>
      </c>
      <c r="C111" s="47">
        <f t="shared" si="150"/>
        <v>0.3059866962305986</v>
      </c>
      <c r="D111" s="47">
        <f t="shared" si="150"/>
        <v>0.11714770797962659</v>
      </c>
      <c r="E111" s="47">
        <f t="shared" si="150"/>
        <v>-1</v>
      </c>
      <c r="F111" s="47" t="str">
        <f t="shared" si="150"/>
        <v>nm</v>
      </c>
      <c r="G111" s="47" t="str">
        <f t="shared" si="150"/>
        <v>nm</v>
      </c>
      <c r="H111" s="47" t="str">
        <f t="shared" si="150"/>
        <v>nm</v>
      </c>
      <c r="I111" s="47" t="str">
        <f t="shared" si="150"/>
        <v>nm</v>
      </c>
      <c r="J111" s="47">
        <f>+J112+J113</f>
        <v>0</v>
      </c>
      <c r="K111" s="47">
        <f t="shared" ref="K111:N111" si="151">+K112+K113</f>
        <v>0</v>
      </c>
      <c r="L111" s="47">
        <f t="shared" si="151"/>
        <v>0</v>
      </c>
      <c r="M111" s="47">
        <f t="shared" si="151"/>
        <v>0</v>
      </c>
      <c r="N111" s="47">
        <f t="shared" si="151"/>
        <v>0</v>
      </c>
    </row>
    <row r="112" spans="1:14" x14ac:dyDescent="0.3">
      <c r="A112" s="46" t="s">
        <v>133</v>
      </c>
      <c r="B112" s="47">
        <f>+IFERROR(B110/B83,"nm")</f>
        <v>7.8998073217726394E-2</v>
      </c>
      <c r="C112" s="47">
        <f t="shared" ref="C112:I112" si="152">+IFERROR(C110/C83,"nm")</f>
        <v>0.10010197144799456</v>
      </c>
      <c r="D112" s="47">
        <f t="shared" si="152"/>
        <v>0.10594107229109644</v>
      </c>
      <c r="E112" s="47" t="str">
        <f t="shared" si="152"/>
        <v>nm</v>
      </c>
      <c r="F112" s="47" t="str">
        <f t="shared" si="152"/>
        <v>nm</v>
      </c>
      <c r="G112" s="47" t="str">
        <f t="shared" si="152"/>
        <v>nm</v>
      </c>
      <c r="H112" s="47" t="str">
        <f t="shared" si="152"/>
        <v>nm</v>
      </c>
      <c r="I112" s="47" t="str">
        <f t="shared" si="152"/>
        <v>nm</v>
      </c>
      <c r="J112" s="49">
        <v>0</v>
      </c>
      <c r="K112" s="49">
        <f t="shared" ref="K112:N112" si="153">+J112</f>
        <v>0</v>
      </c>
      <c r="L112" s="49">
        <f t="shared" si="153"/>
        <v>0</v>
      </c>
      <c r="M112" s="49">
        <f t="shared" si="153"/>
        <v>0</v>
      </c>
      <c r="N112" s="49">
        <f t="shared" si="153"/>
        <v>0</v>
      </c>
    </row>
    <row r="113" spans="1:14" x14ac:dyDescent="0.3">
      <c r="A113" s="43" t="str">
        <f>[1]Historicals!A125</f>
        <v>Central and Eastern Europe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3">
      <c r="A114" s="9" t="s">
        <v>136</v>
      </c>
      <c r="B114" s="9">
        <f>[1]Historicals!B125</f>
        <v>1417</v>
      </c>
      <c r="C114" s="9">
        <f>[1]Historicals!C125</f>
        <v>1431</v>
      </c>
      <c r="D114" s="9">
        <f>[1]Historicals!D125</f>
        <v>1487</v>
      </c>
      <c r="E114" s="9">
        <f>[1]Historicals!E125</f>
        <v>0</v>
      </c>
      <c r="F114" s="9">
        <f>[1]Historicals!F125</f>
        <v>0</v>
      </c>
      <c r="G114" s="9">
        <f>[1]Historicals!G125</f>
        <v>0</v>
      </c>
      <c r="H114" s="9">
        <f>[1]Historicals!H125</f>
        <v>0</v>
      </c>
      <c r="I114" s="9">
        <f>[1]Historicals!I125</f>
        <v>0</v>
      </c>
      <c r="J114" s="9">
        <f>+SUM(J116+J120+J124)</f>
        <v>0</v>
      </c>
      <c r="K114" s="9">
        <f t="shared" ref="K114:N114" si="154">+SUM(K116+K120+K124)</f>
        <v>0</v>
      </c>
      <c r="L114" s="9">
        <f t="shared" si="154"/>
        <v>0</v>
      </c>
      <c r="M114" s="9">
        <f t="shared" si="154"/>
        <v>0</v>
      </c>
      <c r="N114" s="9">
        <f t="shared" si="154"/>
        <v>0</v>
      </c>
    </row>
    <row r="115" spans="1:14" x14ac:dyDescent="0.3">
      <c r="A115" s="44" t="s">
        <v>129</v>
      </c>
      <c r="B115" s="47" t="str">
        <f t="shared" ref="B115:H115" si="155">+IFERROR(B114/A114-1,"nm")</f>
        <v>nm</v>
      </c>
      <c r="C115" s="47">
        <f t="shared" si="155"/>
        <v>9.8800282286519714E-3</v>
      </c>
      <c r="D115" s="47">
        <f t="shared" si="155"/>
        <v>3.9133473095737337E-2</v>
      </c>
      <c r="E115" s="47">
        <f t="shared" si="155"/>
        <v>-1</v>
      </c>
      <c r="F115" s="47" t="str">
        <f t="shared" si="155"/>
        <v>nm</v>
      </c>
      <c r="G115" s="47" t="str">
        <f t="shared" si="155"/>
        <v>nm</v>
      </c>
      <c r="H115" s="47" t="str">
        <f t="shared" si="155"/>
        <v>nm</v>
      </c>
      <c r="I115" s="47" t="str">
        <f>+IFERROR(I114/H114-1,"nm")</f>
        <v>nm</v>
      </c>
      <c r="J115" s="47" t="str">
        <f t="shared" ref="J115:N115" si="156">+IFERROR(J114/I114-1,"nm")</f>
        <v>nm</v>
      </c>
      <c r="K115" s="47" t="str">
        <f t="shared" si="156"/>
        <v>nm</v>
      </c>
      <c r="L115" s="47" t="str">
        <f t="shared" si="156"/>
        <v>nm</v>
      </c>
      <c r="M115" s="47" t="str">
        <f t="shared" si="156"/>
        <v>nm</v>
      </c>
      <c r="N115" s="47" t="str">
        <f t="shared" si="156"/>
        <v>nm</v>
      </c>
    </row>
    <row r="116" spans="1:14" x14ac:dyDescent="0.3">
      <c r="A116" s="45" t="s">
        <v>113</v>
      </c>
      <c r="B116" s="3">
        <f>[1]Historicals!B126</f>
        <v>827</v>
      </c>
      <c r="C116" s="3">
        <f>[1]Historicals!C126</f>
        <v>882</v>
      </c>
      <c r="D116" s="3">
        <f>[1]Historicals!D126</f>
        <v>927</v>
      </c>
      <c r="E116" s="3">
        <f>[1]Historicals!E126</f>
        <v>0</v>
      </c>
      <c r="F116" s="3">
        <f>[1]Historicals!F126</f>
        <v>0</v>
      </c>
      <c r="G116" s="3">
        <f>[1]Historicals!G126</f>
        <v>0</v>
      </c>
      <c r="H116" s="3">
        <f>[1]Historicals!H126</f>
        <v>0</v>
      </c>
      <c r="I116" s="3">
        <f>[1]Historicals!I126</f>
        <v>0</v>
      </c>
      <c r="J116" s="3">
        <f>+I116*(1+J117)</f>
        <v>0</v>
      </c>
      <c r="K116" s="3">
        <f t="shared" ref="K116:N116" si="157">+J116*(1+K117)</f>
        <v>0</v>
      </c>
      <c r="L116" s="3">
        <f t="shared" si="157"/>
        <v>0</v>
      </c>
      <c r="M116" s="3">
        <f t="shared" si="157"/>
        <v>0</v>
      </c>
      <c r="N116" s="3">
        <f t="shared" si="157"/>
        <v>0</v>
      </c>
    </row>
    <row r="117" spans="1:14" x14ac:dyDescent="0.3">
      <c r="A117" s="44" t="s">
        <v>129</v>
      </c>
      <c r="B117" s="47" t="str">
        <f t="shared" ref="B117:I117" si="158">+IFERROR(B116/A116-1,"nm")</f>
        <v>nm</v>
      </c>
      <c r="C117" s="47">
        <f t="shared" si="158"/>
        <v>6.6505441354292705E-2</v>
      </c>
      <c r="D117" s="47">
        <f t="shared" si="158"/>
        <v>5.1020408163265252E-2</v>
      </c>
      <c r="E117" s="47">
        <f t="shared" si="158"/>
        <v>-1</v>
      </c>
      <c r="F117" s="47" t="str">
        <f t="shared" si="158"/>
        <v>nm</v>
      </c>
      <c r="G117" s="47" t="str">
        <f t="shared" si="158"/>
        <v>nm</v>
      </c>
      <c r="H117" s="47" t="str">
        <f t="shared" si="158"/>
        <v>nm</v>
      </c>
      <c r="I117" s="47" t="str">
        <f t="shared" si="158"/>
        <v>nm</v>
      </c>
      <c r="J117" s="47">
        <f>+J118+J119</f>
        <v>0</v>
      </c>
      <c r="K117" s="47">
        <f t="shared" ref="K117:N117" si="159">+K118+K119</f>
        <v>0</v>
      </c>
      <c r="L117" s="47">
        <f t="shared" si="159"/>
        <v>0</v>
      </c>
      <c r="M117" s="47">
        <f t="shared" si="159"/>
        <v>0</v>
      </c>
      <c r="N117" s="47">
        <f t="shared" si="159"/>
        <v>0</v>
      </c>
    </row>
    <row r="118" spans="1:14" x14ac:dyDescent="0.3">
      <c r="A118" s="44" t="s">
        <v>137</v>
      </c>
      <c r="B118" s="47">
        <f>[1]Historicals!B230</f>
        <v>0.22</v>
      </c>
      <c r="C118" s="47">
        <f>[1]Historicals!C230</f>
        <v>0.23</v>
      </c>
      <c r="D118" s="47">
        <f>[1]Historicals!D230</f>
        <v>0.09</v>
      </c>
      <c r="E118" s="47">
        <f>[1]Historicals!E230</f>
        <v>0</v>
      </c>
      <c r="F118" s="47">
        <f>[1]Historicals!F230</f>
        <v>0</v>
      </c>
      <c r="G118" s="47">
        <f>[1]Historicals!G230</f>
        <v>0</v>
      </c>
      <c r="H118" s="47">
        <f>[1]Historicals!H230</f>
        <v>0</v>
      </c>
      <c r="I118" s="47">
        <f>[1]Historicals!I230</f>
        <v>0</v>
      </c>
      <c r="J118" s="49">
        <v>0</v>
      </c>
      <c r="K118" s="49">
        <f t="shared" ref="K118:N119" si="160">+J118</f>
        <v>0</v>
      </c>
      <c r="L118" s="49">
        <f t="shared" si="160"/>
        <v>0</v>
      </c>
      <c r="M118" s="49">
        <f t="shared" si="160"/>
        <v>0</v>
      </c>
      <c r="N118" s="49">
        <f t="shared" si="160"/>
        <v>0</v>
      </c>
    </row>
    <row r="119" spans="1:14" x14ac:dyDescent="0.3">
      <c r="A119" s="44" t="s">
        <v>138</v>
      </c>
      <c r="B119" s="47" t="str">
        <f t="shared" ref="B119:I119" si="161">+IFERROR(B117-B118,"nm")</f>
        <v>nm</v>
      </c>
      <c r="C119" s="47">
        <f t="shared" si="161"/>
        <v>-0.16349455864570731</v>
      </c>
      <c r="D119" s="47">
        <f t="shared" si="161"/>
        <v>-3.8979591836734745E-2</v>
      </c>
      <c r="E119" s="47">
        <f t="shared" si="161"/>
        <v>-1</v>
      </c>
      <c r="F119" s="47" t="str">
        <f t="shared" si="161"/>
        <v>nm</v>
      </c>
      <c r="G119" s="47" t="str">
        <f t="shared" si="161"/>
        <v>nm</v>
      </c>
      <c r="H119" s="47" t="str">
        <f t="shared" si="161"/>
        <v>nm</v>
      </c>
      <c r="I119" s="47" t="str">
        <f t="shared" si="161"/>
        <v>nm</v>
      </c>
      <c r="J119" s="49">
        <v>0</v>
      </c>
      <c r="K119" s="49">
        <f t="shared" si="160"/>
        <v>0</v>
      </c>
      <c r="L119" s="49">
        <f t="shared" si="160"/>
        <v>0</v>
      </c>
      <c r="M119" s="49">
        <f t="shared" si="160"/>
        <v>0</v>
      </c>
      <c r="N119" s="49">
        <f t="shared" si="160"/>
        <v>0</v>
      </c>
    </row>
    <row r="120" spans="1:14" x14ac:dyDescent="0.3">
      <c r="A120" s="45" t="s">
        <v>114</v>
      </c>
      <c r="B120" s="3">
        <f>[1]Historicals!B127</f>
        <v>495</v>
      </c>
      <c r="C120" s="3">
        <f>[1]Historicals!C127</f>
        <v>463</v>
      </c>
      <c r="D120" s="3">
        <f>[1]Historicals!D127</f>
        <v>471</v>
      </c>
      <c r="E120" s="3">
        <f>[1]Historicals!E127</f>
        <v>0</v>
      </c>
      <c r="F120" s="3">
        <f>[1]Historicals!F127</f>
        <v>0</v>
      </c>
      <c r="G120" s="3">
        <f>[1]Historicals!G127</f>
        <v>0</v>
      </c>
      <c r="H120" s="3">
        <f>[1]Historicals!H127</f>
        <v>0</v>
      </c>
      <c r="I120" s="3">
        <f>[1]Historicals!I127</f>
        <v>0</v>
      </c>
      <c r="J120" s="3">
        <f>+I120*(1+J121)</f>
        <v>0</v>
      </c>
      <c r="K120" s="3">
        <f t="shared" ref="K120:N120" si="162">+J120*(1+K121)</f>
        <v>0</v>
      </c>
      <c r="L120" s="3">
        <f t="shared" si="162"/>
        <v>0</v>
      </c>
      <c r="M120" s="3">
        <f t="shared" si="162"/>
        <v>0</v>
      </c>
      <c r="N120" s="3">
        <f t="shared" si="162"/>
        <v>0</v>
      </c>
    </row>
    <row r="121" spans="1:14" x14ac:dyDescent="0.3">
      <c r="A121" s="44" t="s">
        <v>129</v>
      </c>
      <c r="B121" s="47" t="str">
        <f t="shared" ref="B121:I121" si="163">+IFERROR(B120/A120-1,"nm")</f>
        <v>nm</v>
      </c>
      <c r="C121" s="47">
        <f t="shared" si="163"/>
        <v>-6.4646464646464619E-2</v>
      </c>
      <c r="D121" s="47">
        <f t="shared" si="163"/>
        <v>1.7278617710583255E-2</v>
      </c>
      <c r="E121" s="47">
        <f t="shared" si="163"/>
        <v>-1</v>
      </c>
      <c r="F121" s="47" t="str">
        <f t="shared" si="163"/>
        <v>nm</v>
      </c>
      <c r="G121" s="47" t="str">
        <f t="shared" si="163"/>
        <v>nm</v>
      </c>
      <c r="H121" s="47" t="str">
        <f t="shared" si="163"/>
        <v>nm</v>
      </c>
      <c r="I121" s="47" t="str">
        <f t="shared" si="163"/>
        <v>nm</v>
      </c>
      <c r="J121" s="47">
        <f>+J122+J123</f>
        <v>0</v>
      </c>
      <c r="K121" s="47">
        <f t="shared" ref="K121:N121" si="164">+K122+K123</f>
        <v>0</v>
      </c>
      <c r="L121" s="47">
        <f t="shared" si="164"/>
        <v>0</v>
      </c>
      <c r="M121" s="47">
        <f t="shared" si="164"/>
        <v>0</v>
      </c>
      <c r="N121" s="47">
        <f t="shared" si="164"/>
        <v>0</v>
      </c>
    </row>
    <row r="122" spans="1:14" x14ac:dyDescent="0.3">
      <c r="A122" s="44" t="s">
        <v>137</v>
      </c>
      <c r="B122" s="47">
        <f>[1]Historicals!B231</f>
        <v>0.05</v>
      </c>
      <c r="C122" s="47">
        <f>[1]Historicals!C231</f>
        <v>0.09</v>
      </c>
      <c r="D122" s="47">
        <f>[1]Historicals!D231</f>
        <v>0.04</v>
      </c>
      <c r="E122" s="47">
        <f>[1]Historicals!E231</f>
        <v>0</v>
      </c>
      <c r="F122" s="47">
        <f>[1]Historicals!F231</f>
        <v>0</v>
      </c>
      <c r="G122" s="47">
        <f>[1]Historicals!G231</f>
        <v>0</v>
      </c>
      <c r="H122" s="47">
        <f>[1]Historicals!H231</f>
        <v>0</v>
      </c>
      <c r="I122" s="47">
        <f>[1]Historicals!I231</f>
        <v>0</v>
      </c>
      <c r="J122" s="49">
        <v>0</v>
      </c>
      <c r="K122" s="49">
        <f t="shared" ref="K122:N123" si="165">+J122</f>
        <v>0</v>
      </c>
      <c r="L122" s="49">
        <f t="shared" si="165"/>
        <v>0</v>
      </c>
      <c r="M122" s="49">
        <f t="shared" si="165"/>
        <v>0</v>
      </c>
      <c r="N122" s="49">
        <f t="shared" si="165"/>
        <v>0</v>
      </c>
    </row>
    <row r="123" spans="1:14" x14ac:dyDescent="0.3">
      <c r="A123" s="44" t="s">
        <v>138</v>
      </c>
      <c r="B123" s="47" t="str">
        <f t="shared" ref="B123:I123" si="166">+IFERROR(B121-B122,"nm")</f>
        <v>nm</v>
      </c>
      <c r="C123" s="47">
        <f t="shared" si="166"/>
        <v>-0.15464646464646462</v>
      </c>
      <c r="D123" s="47">
        <f t="shared" si="166"/>
        <v>-2.2721382289416746E-2</v>
      </c>
      <c r="E123" s="47">
        <f t="shared" si="166"/>
        <v>-1</v>
      </c>
      <c r="F123" s="47" t="str">
        <f t="shared" si="166"/>
        <v>nm</v>
      </c>
      <c r="G123" s="47" t="str">
        <f t="shared" si="166"/>
        <v>nm</v>
      </c>
      <c r="H123" s="47" t="str">
        <f t="shared" si="166"/>
        <v>nm</v>
      </c>
      <c r="I123" s="47" t="str">
        <f t="shared" si="166"/>
        <v>nm</v>
      </c>
      <c r="J123" s="49">
        <v>0</v>
      </c>
      <c r="K123" s="49">
        <f t="shared" si="165"/>
        <v>0</v>
      </c>
      <c r="L123" s="49">
        <f t="shared" si="165"/>
        <v>0</v>
      </c>
      <c r="M123" s="49">
        <f t="shared" si="165"/>
        <v>0</v>
      </c>
      <c r="N123" s="49">
        <f t="shared" si="165"/>
        <v>0</v>
      </c>
    </row>
    <row r="124" spans="1:14" x14ac:dyDescent="0.3">
      <c r="A124" s="45" t="s">
        <v>115</v>
      </c>
      <c r="B124" s="3">
        <f>[1]Historicals!B128</f>
        <v>95</v>
      </c>
      <c r="C124" s="3">
        <f>[1]Historicals!C128</f>
        <v>86</v>
      </c>
      <c r="D124" s="3">
        <f>[1]Historicals!D128</f>
        <v>89</v>
      </c>
      <c r="E124" s="3">
        <f>[1]Historicals!E128</f>
        <v>0</v>
      </c>
      <c r="F124" s="3">
        <f>[1]Historicals!F128</f>
        <v>0</v>
      </c>
      <c r="G124" s="3">
        <f>[1]Historicals!G128</f>
        <v>0</v>
      </c>
      <c r="H124" s="3">
        <f>[1]Historicals!H128</f>
        <v>0</v>
      </c>
      <c r="I124" s="3">
        <f>[1]Historicals!I128</f>
        <v>0</v>
      </c>
      <c r="J124" s="3">
        <f>+I124*(1+J125)</f>
        <v>0</v>
      </c>
      <c r="K124" s="3">
        <f t="shared" ref="K124:N124" si="167">+J124*(1+K125)</f>
        <v>0</v>
      </c>
      <c r="L124" s="3">
        <f t="shared" si="167"/>
        <v>0</v>
      </c>
      <c r="M124" s="3">
        <f t="shared" si="167"/>
        <v>0</v>
      </c>
      <c r="N124" s="3">
        <f t="shared" si="167"/>
        <v>0</v>
      </c>
    </row>
    <row r="125" spans="1:14" x14ac:dyDescent="0.3">
      <c r="A125" s="44" t="s">
        <v>129</v>
      </c>
      <c r="B125" s="47" t="str">
        <f t="shared" ref="B125:I125" si="168">+IFERROR(B124/A124-1,"nm")</f>
        <v>nm</v>
      </c>
      <c r="C125" s="47">
        <f t="shared" si="168"/>
        <v>-9.4736842105263119E-2</v>
      </c>
      <c r="D125" s="47">
        <f t="shared" si="168"/>
        <v>3.488372093023262E-2</v>
      </c>
      <c r="E125" s="47">
        <f t="shared" si="168"/>
        <v>-1</v>
      </c>
      <c r="F125" s="47" t="str">
        <f t="shared" si="168"/>
        <v>nm</v>
      </c>
      <c r="G125" s="47" t="str">
        <f t="shared" si="168"/>
        <v>nm</v>
      </c>
      <c r="H125" s="47" t="str">
        <f t="shared" si="168"/>
        <v>nm</v>
      </c>
      <c r="I125" s="47" t="str">
        <f t="shared" si="168"/>
        <v>nm</v>
      </c>
      <c r="J125" s="47">
        <f>+J126+J127</f>
        <v>0</v>
      </c>
      <c r="K125" s="47">
        <f t="shared" ref="K125:N125" si="169">+K126+K127</f>
        <v>0</v>
      </c>
      <c r="L125" s="47">
        <f t="shared" si="169"/>
        <v>0</v>
      </c>
      <c r="M125" s="47">
        <f t="shared" si="169"/>
        <v>0</v>
      </c>
      <c r="N125" s="47">
        <f t="shared" si="169"/>
        <v>0</v>
      </c>
    </row>
    <row r="126" spans="1:14" x14ac:dyDescent="0.3">
      <c r="A126" s="44" t="s">
        <v>137</v>
      </c>
      <c r="B126" s="47">
        <f>[1]Historicals!B232</f>
        <v>0.14000000000000001</v>
      </c>
      <c r="C126" s="47">
        <f>[1]Historicals!C232</f>
        <v>7.0000000000000007E-2</v>
      </c>
      <c r="D126" s="47">
        <f>[1]Historicals!D232</f>
        <v>0.06</v>
      </c>
      <c r="E126" s="47">
        <f>[1]Historicals!E232</f>
        <v>0</v>
      </c>
      <c r="F126" s="47">
        <f>[1]Historicals!F232</f>
        <v>0</v>
      </c>
      <c r="G126" s="47">
        <f>[1]Historicals!G232</f>
        <v>0</v>
      </c>
      <c r="H126" s="47">
        <f>[1]Historicals!H232</f>
        <v>0</v>
      </c>
      <c r="I126" s="47">
        <f>[1]Historicals!I232</f>
        <v>0</v>
      </c>
      <c r="J126" s="49">
        <v>0</v>
      </c>
      <c r="K126" s="49">
        <f t="shared" ref="K126:N127" si="170">+J126</f>
        <v>0</v>
      </c>
      <c r="L126" s="49">
        <f t="shared" si="170"/>
        <v>0</v>
      </c>
      <c r="M126" s="49">
        <f t="shared" si="170"/>
        <v>0</v>
      </c>
      <c r="N126" s="49">
        <f t="shared" si="170"/>
        <v>0</v>
      </c>
    </row>
    <row r="127" spans="1:14" x14ac:dyDescent="0.3">
      <c r="A127" s="44" t="s">
        <v>138</v>
      </c>
      <c r="B127" s="47" t="str">
        <f t="shared" ref="B127:I127" si="171">+IFERROR(B125-B126,"nm")</f>
        <v>nm</v>
      </c>
      <c r="C127" s="47">
        <f t="shared" si="171"/>
        <v>-0.16473684210526313</v>
      </c>
      <c r="D127" s="47">
        <f t="shared" si="171"/>
        <v>-2.5116279069767378E-2</v>
      </c>
      <c r="E127" s="47">
        <f t="shared" si="171"/>
        <v>-1</v>
      </c>
      <c r="F127" s="47" t="str">
        <f t="shared" si="171"/>
        <v>nm</v>
      </c>
      <c r="G127" s="47" t="str">
        <f t="shared" si="171"/>
        <v>nm</v>
      </c>
      <c r="H127" s="47" t="str">
        <f t="shared" si="171"/>
        <v>nm</v>
      </c>
      <c r="I127" s="47" t="str">
        <f t="shared" si="171"/>
        <v>nm</v>
      </c>
      <c r="J127" s="49">
        <v>0</v>
      </c>
      <c r="K127" s="49">
        <f t="shared" si="170"/>
        <v>0</v>
      </c>
      <c r="L127" s="49">
        <f t="shared" si="170"/>
        <v>0</v>
      </c>
      <c r="M127" s="49">
        <f t="shared" si="170"/>
        <v>0</v>
      </c>
      <c r="N127" s="49">
        <f t="shared" si="170"/>
        <v>0</v>
      </c>
    </row>
    <row r="128" spans="1:14" x14ac:dyDescent="0.3">
      <c r="A128" s="9" t="s">
        <v>130</v>
      </c>
      <c r="B128" s="48">
        <f t="shared" ref="B128:I128" si="172">+B135+B131</f>
        <v>259</v>
      </c>
      <c r="C128" s="48">
        <f t="shared" si="172"/>
        <v>301</v>
      </c>
      <c r="D128" s="48">
        <f t="shared" si="172"/>
        <v>257</v>
      </c>
      <c r="E128" s="48">
        <f t="shared" si="172"/>
        <v>0</v>
      </c>
      <c r="F128" s="48">
        <f t="shared" si="172"/>
        <v>0</v>
      </c>
      <c r="G128" s="48">
        <f t="shared" si="172"/>
        <v>0</v>
      </c>
      <c r="H128" s="48">
        <f t="shared" si="172"/>
        <v>0</v>
      </c>
      <c r="I128" s="48">
        <f t="shared" si="172"/>
        <v>0</v>
      </c>
      <c r="J128" s="48">
        <f>+J114*J130</f>
        <v>0</v>
      </c>
      <c r="K128" s="48">
        <f t="shared" ref="K128:N128" si="173">+K114*K130</f>
        <v>0</v>
      </c>
      <c r="L128" s="48">
        <f t="shared" si="173"/>
        <v>0</v>
      </c>
      <c r="M128" s="48">
        <f t="shared" si="173"/>
        <v>0</v>
      </c>
      <c r="N128" s="48">
        <f t="shared" si="173"/>
        <v>0</v>
      </c>
    </row>
    <row r="129" spans="1:14" x14ac:dyDescent="0.3">
      <c r="A129" s="46" t="s">
        <v>129</v>
      </c>
      <c r="B129" s="47" t="str">
        <f t="shared" ref="B129:H129" si="174">+IFERROR(B128/A128-1,"nm")</f>
        <v>nm</v>
      </c>
      <c r="C129" s="47">
        <f t="shared" si="174"/>
        <v>0.16216216216216206</v>
      </c>
      <c r="D129" s="47">
        <f t="shared" si="174"/>
        <v>-0.14617940199335544</v>
      </c>
      <c r="E129" s="47">
        <f t="shared" si="174"/>
        <v>-1</v>
      </c>
      <c r="F129" s="47" t="str">
        <f t="shared" si="174"/>
        <v>nm</v>
      </c>
      <c r="G129" s="47" t="str">
        <f t="shared" si="174"/>
        <v>nm</v>
      </c>
      <c r="H129" s="47" t="str">
        <f t="shared" si="174"/>
        <v>nm</v>
      </c>
      <c r="I129" s="47" t="str">
        <f>+IFERROR(I128/H128-1,"nm")</f>
        <v>nm</v>
      </c>
      <c r="J129" s="47" t="str">
        <f t="shared" ref="J129:N129" si="175">+IFERROR(J128/I128-1,"nm")</f>
        <v>nm</v>
      </c>
      <c r="K129" s="47" t="str">
        <f t="shared" si="175"/>
        <v>nm</v>
      </c>
      <c r="L129" s="47" t="str">
        <f t="shared" si="175"/>
        <v>nm</v>
      </c>
      <c r="M129" s="47" t="str">
        <f t="shared" si="175"/>
        <v>nm</v>
      </c>
      <c r="N129" s="47" t="str">
        <f t="shared" si="175"/>
        <v>nm</v>
      </c>
    </row>
    <row r="130" spans="1:14" x14ac:dyDescent="0.3">
      <c r="A130" s="46" t="s">
        <v>131</v>
      </c>
      <c r="B130" s="47">
        <f>+IFERROR(B128/B114,"nm")</f>
        <v>0.18278052223006352</v>
      </c>
      <c r="C130" s="47">
        <f t="shared" ref="C130:I130" si="176">+IFERROR(C128/C114,"nm")</f>
        <v>0.21034241788958771</v>
      </c>
      <c r="D130" s="47">
        <f t="shared" si="176"/>
        <v>0.17283120376597175</v>
      </c>
      <c r="E130" s="47" t="str">
        <f t="shared" si="176"/>
        <v>nm</v>
      </c>
      <c r="F130" s="47" t="str">
        <f t="shared" si="176"/>
        <v>nm</v>
      </c>
      <c r="G130" s="47" t="str">
        <f t="shared" si="176"/>
        <v>nm</v>
      </c>
      <c r="H130" s="47" t="str">
        <f t="shared" si="176"/>
        <v>nm</v>
      </c>
      <c r="I130" s="47" t="str">
        <f t="shared" si="176"/>
        <v>nm</v>
      </c>
      <c r="J130" s="49">
        <v>0</v>
      </c>
      <c r="K130" s="49">
        <f t="shared" ref="K130:N130" si="177">+J130</f>
        <v>0</v>
      </c>
      <c r="L130" s="49">
        <f t="shared" si="177"/>
        <v>0</v>
      </c>
      <c r="M130" s="49">
        <f t="shared" si="177"/>
        <v>0</v>
      </c>
      <c r="N130" s="49">
        <f t="shared" si="177"/>
        <v>0</v>
      </c>
    </row>
    <row r="131" spans="1:14" x14ac:dyDescent="0.3">
      <c r="A131" s="9" t="s">
        <v>132</v>
      </c>
      <c r="B131" s="9">
        <f>[1]Historicals!B204</f>
        <v>12</v>
      </c>
      <c r="C131" s="9">
        <f>[1]Historicals!C204</f>
        <v>12</v>
      </c>
      <c r="D131" s="9">
        <f>[1]Historicals!D204</f>
        <v>13</v>
      </c>
      <c r="E131" s="9">
        <f>[1]Historicals!E204</f>
        <v>0</v>
      </c>
      <c r="F131" s="9">
        <f>[1]Historicals!F204</f>
        <v>0</v>
      </c>
      <c r="G131" s="9">
        <f>[1]Historicals!G204</f>
        <v>0</v>
      </c>
      <c r="H131" s="9">
        <f>[1]Historicals!H204</f>
        <v>0</v>
      </c>
      <c r="I131" s="9">
        <f>[1]Historicals!I204</f>
        <v>0</v>
      </c>
      <c r="J131" s="48">
        <f>+J134*J141</f>
        <v>0</v>
      </c>
      <c r="K131" s="48">
        <f>+K134*K141</f>
        <v>0</v>
      </c>
      <c r="L131" s="48">
        <f>+L134*L141</f>
        <v>0</v>
      </c>
      <c r="M131" s="48">
        <f>+M134*M141</f>
        <v>0</v>
      </c>
      <c r="N131" s="48">
        <f>+N134*N141</f>
        <v>0</v>
      </c>
    </row>
    <row r="132" spans="1:14" x14ac:dyDescent="0.3">
      <c r="A132" s="46" t="s">
        <v>129</v>
      </c>
      <c r="B132" s="47" t="str">
        <f t="shared" ref="B132:N132" si="178">+IFERROR(B131/A131-1,"nm")</f>
        <v>nm</v>
      </c>
      <c r="C132" s="47">
        <f t="shared" si="178"/>
        <v>0</v>
      </c>
      <c r="D132" s="47">
        <f t="shared" si="178"/>
        <v>8.3333333333333259E-2</v>
      </c>
      <c r="E132" s="47">
        <f t="shared" si="178"/>
        <v>-1</v>
      </c>
      <c r="F132" s="47" t="str">
        <f t="shared" si="178"/>
        <v>nm</v>
      </c>
      <c r="G132" s="47" t="str">
        <f t="shared" si="178"/>
        <v>nm</v>
      </c>
      <c r="H132" s="47" t="str">
        <f t="shared" si="178"/>
        <v>nm</v>
      </c>
      <c r="I132" s="47" t="str">
        <f t="shared" si="178"/>
        <v>nm</v>
      </c>
      <c r="J132" s="47" t="str">
        <f t="shared" si="178"/>
        <v>nm</v>
      </c>
      <c r="K132" s="47" t="str">
        <f t="shared" si="178"/>
        <v>nm</v>
      </c>
      <c r="L132" s="47" t="str">
        <f t="shared" si="178"/>
        <v>nm</v>
      </c>
      <c r="M132" s="47" t="str">
        <f t="shared" si="178"/>
        <v>nm</v>
      </c>
      <c r="N132" s="47" t="str">
        <f t="shared" si="178"/>
        <v>nm</v>
      </c>
    </row>
    <row r="133" spans="1:14" x14ac:dyDescent="0.3">
      <c r="A133" s="46" t="s">
        <v>133</v>
      </c>
      <c r="B133" s="47">
        <f>+IFERROR(B131/B114,"nm")</f>
        <v>8.4685956245589278E-3</v>
      </c>
      <c r="C133" s="47">
        <f t="shared" ref="C133:I133" si="179">+IFERROR(C131/C114,"nm")</f>
        <v>8.385744234800839E-3</v>
      </c>
      <c r="D133" s="47">
        <f t="shared" si="179"/>
        <v>8.7424344317417624E-3</v>
      </c>
      <c r="E133" s="47" t="str">
        <f t="shared" si="179"/>
        <v>nm</v>
      </c>
      <c r="F133" s="47" t="str">
        <f t="shared" si="179"/>
        <v>nm</v>
      </c>
      <c r="G133" s="47" t="str">
        <f t="shared" si="179"/>
        <v>nm</v>
      </c>
      <c r="H133" s="47" t="str">
        <f t="shared" si="179"/>
        <v>nm</v>
      </c>
      <c r="I133" s="47" t="str">
        <f t="shared" si="179"/>
        <v>nm</v>
      </c>
      <c r="J133" s="47" t="str">
        <f>+IFERROR(J131/J114,"nm")</f>
        <v>nm</v>
      </c>
      <c r="K133" s="47" t="str">
        <f t="shared" ref="K133:N133" si="180">+IFERROR(K131/K114,"nm")</f>
        <v>nm</v>
      </c>
      <c r="L133" s="47" t="str">
        <f t="shared" si="180"/>
        <v>nm</v>
      </c>
      <c r="M133" s="47" t="str">
        <f t="shared" si="180"/>
        <v>nm</v>
      </c>
      <c r="N133" s="47" t="str">
        <f t="shared" si="180"/>
        <v>nm</v>
      </c>
    </row>
    <row r="134" spans="1:14" x14ac:dyDescent="0.3">
      <c r="A134" s="46" t="s">
        <v>140</v>
      </c>
      <c r="B134" s="47">
        <f t="shared" ref="B134:I134" si="181">+IFERROR(B131/B141,"nm")</f>
        <v>0.25531914893617019</v>
      </c>
      <c r="C134" s="47">
        <f t="shared" si="181"/>
        <v>0.24</v>
      </c>
      <c r="D134" s="47">
        <f t="shared" si="181"/>
        <v>0.27083333333333331</v>
      </c>
      <c r="E134" s="47" t="str">
        <f t="shared" si="181"/>
        <v>nm</v>
      </c>
      <c r="F134" s="47" t="str">
        <f t="shared" si="181"/>
        <v>nm</v>
      </c>
      <c r="G134" s="47" t="str">
        <f t="shared" si="181"/>
        <v>nm</v>
      </c>
      <c r="H134" s="47" t="str">
        <f t="shared" si="181"/>
        <v>nm</v>
      </c>
      <c r="I134" s="47" t="str">
        <f t="shared" si="181"/>
        <v>nm</v>
      </c>
      <c r="J134" s="49">
        <v>0</v>
      </c>
      <c r="K134" s="49">
        <f t="shared" ref="K134:N134" si="182">+J134</f>
        <v>0</v>
      </c>
      <c r="L134" s="49">
        <f t="shared" si="182"/>
        <v>0</v>
      </c>
      <c r="M134" s="49">
        <f t="shared" si="182"/>
        <v>0</v>
      </c>
      <c r="N134" s="49">
        <f t="shared" si="182"/>
        <v>0</v>
      </c>
    </row>
    <row r="135" spans="1:14" x14ac:dyDescent="0.3">
      <c r="A135" s="9" t="s">
        <v>134</v>
      </c>
      <c r="B135" s="9">
        <f>[1]Historicals!B159</f>
        <v>247</v>
      </c>
      <c r="C135" s="9">
        <f>[1]Historicals!C159</f>
        <v>289</v>
      </c>
      <c r="D135" s="9">
        <f>[1]Historicals!D159</f>
        <v>244</v>
      </c>
      <c r="E135" s="9">
        <f>[1]Historicals!E159</f>
        <v>0</v>
      </c>
      <c r="F135" s="9">
        <f>[1]Historicals!F159</f>
        <v>0</v>
      </c>
      <c r="G135" s="9">
        <f>[1]Historicals!G159</f>
        <v>0</v>
      </c>
      <c r="H135" s="9">
        <f>[1]Historicals!H159</f>
        <v>0</v>
      </c>
      <c r="I135" s="9">
        <f>[1]Historicals!I159</f>
        <v>0</v>
      </c>
      <c r="J135" s="9">
        <f>+J128-J131</f>
        <v>0</v>
      </c>
      <c r="K135" s="9">
        <f>+K128-K131</f>
        <v>0</v>
      </c>
      <c r="L135" s="9">
        <f>+L128-L131</f>
        <v>0</v>
      </c>
      <c r="M135" s="9">
        <f>+M128-M131</f>
        <v>0</v>
      </c>
      <c r="N135" s="9">
        <f>+N128-N131</f>
        <v>0</v>
      </c>
    </row>
    <row r="136" spans="1:14" x14ac:dyDescent="0.3">
      <c r="A136" s="46" t="s">
        <v>129</v>
      </c>
      <c r="B136" s="47" t="str">
        <f t="shared" ref="B136:N136" si="183">+IFERROR(B135/A135-1,"nm")</f>
        <v>nm</v>
      </c>
      <c r="C136" s="47">
        <f t="shared" si="183"/>
        <v>0.17004048582995956</v>
      </c>
      <c r="D136" s="47">
        <f t="shared" si="183"/>
        <v>-0.15570934256055369</v>
      </c>
      <c r="E136" s="47">
        <f t="shared" si="183"/>
        <v>-1</v>
      </c>
      <c r="F136" s="47" t="str">
        <f t="shared" si="183"/>
        <v>nm</v>
      </c>
      <c r="G136" s="47" t="str">
        <f t="shared" si="183"/>
        <v>nm</v>
      </c>
      <c r="H136" s="47" t="str">
        <f t="shared" si="183"/>
        <v>nm</v>
      </c>
      <c r="I136" s="47" t="str">
        <f t="shared" si="183"/>
        <v>nm</v>
      </c>
      <c r="J136" s="47" t="str">
        <f t="shared" si="183"/>
        <v>nm</v>
      </c>
      <c r="K136" s="47" t="str">
        <f t="shared" si="183"/>
        <v>nm</v>
      </c>
      <c r="L136" s="47" t="str">
        <f t="shared" si="183"/>
        <v>nm</v>
      </c>
      <c r="M136" s="47" t="str">
        <f t="shared" si="183"/>
        <v>nm</v>
      </c>
      <c r="N136" s="47" t="str">
        <f t="shared" si="183"/>
        <v>nm</v>
      </c>
    </row>
    <row r="137" spans="1:14" x14ac:dyDescent="0.3">
      <c r="A137" s="46" t="s">
        <v>131</v>
      </c>
      <c r="B137" s="47">
        <f>+IFERROR(B135/B114,"nm")</f>
        <v>0.1743119266055046</v>
      </c>
      <c r="C137" s="47">
        <f t="shared" ref="C137:I137" si="184">+IFERROR(C135/C114,"nm")</f>
        <v>0.20195667365478687</v>
      </c>
      <c r="D137" s="47">
        <f t="shared" si="184"/>
        <v>0.16408876933423</v>
      </c>
      <c r="E137" s="47" t="str">
        <f t="shared" si="184"/>
        <v>nm</v>
      </c>
      <c r="F137" s="47" t="str">
        <f t="shared" si="184"/>
        <v>nm</v>
      </c>
      <c r="G137" s="47" t="str">
        <f t="shared" si="184"/>
        <v>nm</v>
      </c>
      <c r="H137" s="47" t="str">
        <f t="shared" si="184"/>
        <v>nm</v>
      </c>
      <c r="I137" s="47" t="str">
        <f t="shared" si="184"/>
        <v>nm</v>
      </c>
      <c r="J137" s="47" t="str">
        <f>+IFERROR(J135/J114,"nm")</f>
        <v>nm</v>
      </c>
      <c r="K137" s="47" t="str">
        <f t="shared" ref="K137:N137" si="185">+IFERROR(K135/K114,"nm")</f>
        <v>nm</v>
      </c>
      <c r="L137" s="47" t="str">
        <f t="shared" si="185"/>
        <v>nm</v>
      </c>
      <c r="M137" s="47" t="str">
        <f t="shared" si="185"/>
        <v>nm</v>
      </c>
      <c r="N137" s="47" t="str">
        <f t="shared" si="185"/>
        <v>nm</v>
      </c>
    </row>
    <row r="138" spans="1:14" x14ac:dyDescent="0.3">
      <c r="A138" s="9" t="s">
        <v>135</v>
      </c>
      <c r="B138" s="9">
        <f>[1]Historicals!B189</f>
        <v>20</v>
      </c>
      <c r="C138" s="9">
        <f>[1]Historicals!C189</f>
        <v>17</v>
      </c>
      <c r="D138" s="9">
        <f>[1]Historicals!D189</f>
        <v>10</v>
      </c>
      <c r="E138" s="9">
        <f>[1]Historicals!E189</f>
        <v>0</v>
      </c>
      <c r="F138" s="9">
        <f>[1]Historicals!F189</f>
        <v>0</v>
      </c>
      <c r="G138" s="9">
        <f>[1]Historicals!G189</f>
        <v>0</v>
      </c>
      <c r="H138" s="9">
        <f>[1]Historicals!H189</f>
        <v>0</v>
      </c>
      <c r="I138" s="9">
        <f>[1]Historicals!I189</f>
        <v>0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</row>
    <row r="139" spans="1:14" x14ac:dyDescent="0.3">
      <c r="A139" s="46" t="s">
        <v>129</v>
      </c>
      <c r="B139" s="47" t="str">
        <f t="shared" ref="B139:N139" si="186">+IFERROR(B138/A138-1,"nm")</f>
        <v>nm</v>
      </c>
      <c r="C139" s="47">
        <f t="shared" si="186"/>
        <v>-0.15000000000000002</v>
      </c>
      <c r="D139" s="47">
        <f t="shared" si="186"/>
        <v>-0.41176470588235292</v>
      </c>
      <c r="E139" s="47">
        <f t="shared" si="186"/>
        <v>-1</v>
      </c>
      <c r="F139" s="47" t="str">
        <f t="shared" si="186"/>
        <v>nm</v>
      </c>
      <c r="G139" s="47" t="str">
        <f t="shared" si="186"/>
        <v>nm</v>
      </c>
      <c r="H139" s="47" t="str">
        <f t="shared" si="186"/>
        <v>nm</v>
      </c>
      <c r="I139" s="47" t="str">
        <f t="shared" si="186"/>
        <v>nm</v>
      </c>
      <c r="J139" s="47" t="str">
        <f t="shared" si="186"/>
        <v>nm</v>
      </c>
      <c r="K139" s="47" t="str">
        <f t="shared" si="186"/>
        <v>nm</v>
      </c>
      <c r="L139" s="47" t="str">
        <f t="shared" si="186"/>
        <v>nm</v>
      </c>
      <c r="M139" s="47" t="str">
        <f t="shared" si="186"/>
        <v>nm</v>
      </c>
      <c r="N139" s="47" t="str">
        <f t="shared" si="186"/>
        <v>nm</v>
      </c>
    </row>
    <row r="140" spans="1:14" x14ac:dyDescent="0.3">
      <c r="A140" s="46" t="s">
        <v>133</v>
      </c>
      <c r="B140" s="47">
        <f>+IFERROR(B138/B114,"nm")</f>
        <v>1.4114326040931546E-2</v>
      </c>
      <c r="C140" s="47">
        <f t="shared" ref="C140:I140" si="187">+IFERROR(C138/C114,"nm")</f>
        <v>1.1879804332634521E-2</v>
      </c>
      <c r="D140" s="47">
        <f t="shared" si="187"/>
        <v>6.7249495628782787E-3</v>
      </c>
      <c r="E140" s="47" t="str">
        <f t="shared" si="187"/>
        <v>nm</v>
      </c>
      <c r="F140" s="47" t="str">
        <f t="shared" si="187"/>
        <v>nm</v>
      </c>
      <c r="G140" s="47" t="str">
        <f t="shared" si="187"/>
        <v>nm</v>
      </c>
      <c r="H140" s="47" t="str">
        <f t="shared" si="187"/>
        <v>nm</v>
      </c>
      <c r="I140" s="47" t="str">
        <f t="shared" si="187"/>
        <v>nm</v>
      </c>
      <c r="J140" s="49" t="s">
        <v>219</v>
      </c>
      <c r="K140" s="49" t="str">
        <f t="shared" ref="K140:N140" si="188">+J140</f>
        <v>=</v>
      </c>
      <c r="L140" s="49" t="str">
        <f t="shared" si="188"/>
        <v>=</v>
      </c>
      <c r="M140" s="49" t="str">
        <f t="shared" si="188"/>
        <v>=</v>
      </c>
      <c r="N140" s="49" t="str">
        <f t="shared" si="188"/>
        <v>=</v>
      </c>
    </row>
    <row r="141" spans="1:14" x14ac:dyDescent="0.3">
      <c r="A141" s="9" t="s">
        <v>141</v>
      </c>
      <c r="B141" s="9">
        <f>[1]Historicals!B174</f>
        <v>47</v>
      </c>
      <c r="C141" s="9">
        <f>[1]Historicals!C174</f>
        <v>50</v>
      </c>
      <c r="D141" s="9">
        <f>[1]Historicals!D174</f>
        <v>48</v>
      </c>
      <c r="E141" s="9">
        <f>[1]Historicals!E174</f>
        <v>0</v>
      </c>
      <c r="F141" s="9">
        <f>[1]Historicals!F174</f>
        <v>0</v>
      </c>
      <c r="G141" s="9">
        <f>[1]Historicals!G174</f>
        <v>0</v>
      </c>
      <c r="H141" s="9">
        <f>[1]Historicals!H174</f>
        <v>0</v>
      </c>
      <c r="I141" s="9">
        <f>[1]Historicals!I174</f>
        <v>0</v>
      </c>
      <c r="J141" s="48">
        <f t="shared" ref="J141:N141" si="189">+J114*J143</f>
        <v>0</v>
      </c>
      <c r="K141" s="48">
        <f t="shared" si="189"/>
        <v>0</v>
      </c>
      <c r="L141" s="48">
        <f t="shared" si="189"/>
        <v>0</v>
      </c>
      <c r="M141" s="48">
        <f t="shared" si="189"/>
        <v>0</v>
      </c>
      <c r="N141" s="48">
        <f t="shared" si="189"/>
        <v>0</v>
      </c>
    </row>
    <row r="142" spans="1:14" x14ac:dyDescent="0.3">
      <c r="A142" s="46" t="s">
        <v>129</v>
      </c>
      <c r="B142" s="47" t="str">
        <f t="shared" ref="B142:I142" si="190">+IFERROR(B141/A141-1,"nm")</f>
        <v>nm</v>
      </c>
      <c r="C142" s="47">
        <f t="shared" si="190"/>
        <v>6.3829787234042534E-2</v>
      </c>
      <c r="D142" s="47">
        <f t="shared" si="190"/>
        <v>-4.0000000000000036E-2</v>
      </c>
      <c r="E142" s="47">
        <f t="shared" si="190"/>
        <v>-1</v>
      </c>
      <c r="F142" s="47" t="str">
        <f t="shared" si="190"/>
        <v>nm</v>
      </c>
      <c r="G142" s="47" t="str">
        <f t="shared" si="190"/>
        <v>nm</v>
      </c>
      <c r="H142" s="47" t="str">
        <f t="shared" si="190"/>
        <v>nm</v>
      </c>
      <c r="I142" s="47" t="str">
        <f t="shared" si="190"/>
        <v>nm</v>
      </c>
      <c r="J142" s="47">
        <f>+J143+J144</f>
        <v>0</v>
      </c>
      <c r="K142" s="47">
        <f t="shared" ref="K142:N142" si="191">+K143+K144</f>
        <v>0</v>
      </c>
      <c r="L142" s="47">
        <f t="shared" si="191"/>
        <v>0</v>
      </c>
      <c r="M142" s="47">
        <f t="shared" si="191"/>
        <v>0</v>
      </c>
      <c r="N142" s="47">
        <f t="shared" si="191"/>
        <v>0</v>
      </c>
    </row>
    <row r="143" spans="1:14" x14ac:dyDescent="0.3">
      <c r="A143" s="46" t="s">
        <v>133</v>
      </c>
      <c r="B143" s="47">
        <f>+IFERROR(B141/B114,"nm")</f>
        <v>3.3168666196189134E-2</v>
      </c>
      <c r="C143" s="47">
        <f t="shared" ref="C143:I143" si="192">+IFERROR(C141/C114,"nm")</f>
        <v>3.494060097833683E-2</v>
      </c>
      <c r="D143" s="47">
        <f t="shared" si="192"/>
        <v>3.2279757901815739E-2</v>
      </c>
      <c r="E143" s="47" t="str">
        <f t="shared" si="192"/>
        <v>nm</v>
      </c>
      <c r="F143" s="47" t="str">
        <f t="shared" si="192"/>
        <v>nm</v>
      </c>
      <c r="G143" s="47" t="str">
        <f t="shared" si="192"/>
        <v>nm</v>
      </c>
      <c r="H143" s="47" t="str">
        <f t="shared" si="192"/>
        <v>nm</v>
      </c>
      <c r="I143" s="47" t="str">
        <f t="shared" si="192"/>
        <v>nm</v>
      </c>
      <c r="J143" s="49">
        <v>0</v>
      </c>
      <c r="K143" s="49">
        <f t="shared" ref="K143:N143" si="193">+J143</f>
        <v>0</v>
      </c>
      <c r="L143" s="49">
        <f t="shared" si="193"/>
        <v>0</v>
      </c>
      <c r="M143" s="49">
        <f t="shared" si="193"/>
        <v>0</v>
      </c>
      <c r="N143" s="49">
        <f t="shared" si="193"/>
        <v>0</v>
      </c>
    </row>
    <row r="144" spans="1:14" x14ac:dyDescent="0.3">
      <c r="A144" s="43" t="str">
        <f>[1]Historicals!A129</f>
        <v>Greater China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3">
      <c r="A145" s="9" t="s">
        <v>136</v>
      </c>
      <c r="B145" s="9">
        <f>[1]Historicals!B129</f>
        <v>3067</v>
      </c>
      <c r="C145" s="9">
        <f>[1]Historicals!C129</f>
        <v>3785</v>
      </c>
      <c r="D145" s="9">
        <f>[1]Historicals!D129</f>
        <v>4237</v>
      </c>
      <c r="E145" s="9">
        <f>[1]Historicals!E129</f>
        <v>5134</v>
      </c>
      <c r="F145" s="9">
        <f>[1]Historicals!F129</f>
        <v>6208</v>
      </c>
      <c r="G145" s="9">
        <f>[1]Historicals!G129</f>
        <v>6679</v>
      </c>
      <c r="H145" s="9">
        <f>[1]Historicals!H129</f>
        <v>8290</v>
      </c>
      <c r="I145" s="9">
        <f>[1]Historicals!I129</f>
        <v>7547</v>
      </c>
      <c r="J145" s="9">
        <f>+SUM(J147+J151+J155)</f>
        <v>7915.0471507476759</v>
      </c>
      <c r="K145" s="9">
        <f t="shared" ref="K145:N145" si="194">+SUM(K147+K151+K155)</f>
        <v>8301.0429837761912</v>
      </c>
      <c r="L145" s="9">
        <f t="shared" si="194"/>
        <v>8705.8628086619501</v>
      </c>
      <c r="M145" s="9">
        <f t="shared" si="194"/>
        <v>9130.4246215052226</v>
      </c>
      <c r="N145" s="9">
        <f t="shared" si="194"/>
        <v>9575.6911866385799</v>
      </c>
    </row>
    <row r="146" spans="1:14" x14ac:dyDescent="0.3">
      <c r="A146" s="44" t="s">
        <v>129</v>
      </c>
      <c r="B146" s="47" t="str">
        <f t="shared" ref="B146:H146" si="195">+IFERROR(B145/A145-1,"nm")</f>
        <v>nm</v>
      </c>
      <c r="C146" s="47">
        <f t="shared" si="195"/>
        <v>0.23410498858819695</v>
      </c>
      <c r="D146" s="47">
        <f t="shared" si="195"/>
        <v>0.11941875825627468</v>
      </c>
      <c r="E146" s="47">
        <f t="shared" si="195"/>
        <v>0.21170639603493036</v>
      </c>
      <c r="F146" s="47">
        <f t="shared" si="195"/>
        <v>0.20919361121932223</v>
      </c>
      <c r="G146" s="47">
        <f t="shared" si="195"/>
        <v>7.5869845360824639E-2</v>
      </c>
      <c r="H146" s="47">
        <f t="shared" si="195"/>
        <v>0.24120377301991325</v>
      </c>
      <c r="I146" s="47">
        <f>+IFERROR(I145/H145-1,"nm")</f>
        <v>-8.9626055488540413E-2</v>
      </c>
      <c r="J146" s="47">
        <f t="shared" ref="J146:N146" si="196">+IFERROR(J145/I145-1,"nm")</f>
        <v>4.8767344739323759E-2</v>
      </c>
      <c r="K146" s="47">
        <f t="shared" si="196"/>
        <v>4.8767344739323981E-2</v>
      </c>
      <c r="L146" s="47">
        <f t="shared" si="196"/>
        <v>4.8767344739323759E-2</v>
      </c>
      <c r="M146" s="47">
        <f t="shared" si="196"/>
        <v>4.8767344739323537E-2</v>
      </c>
      <c r="N146" s="47">
        <f t="shared" si="196"/>
        <v>4.8767344739323981E-2</v>
      </c>
    </row>
    <row r="147" spans="1:14" x14ac:dyDescent="0.3">
      <c r="A147" s="45" t="s">
        <v>113</v>
      </c>
      <c r="B147" s="3">
        <f>[1]Historicals!B130</f>
        <v>2016</v>
      </c>
      <c r="C147" s="3">
        <f>[1]Historicals!C130</f>
        <v>2599</v>
      </c>
      <c r="D147" s="3">
        <f>[1]Historicals!D130</f>
        <v>2920</v>
      </c>
      <c r="E147" s="3">
        <f>[1]Historicals!E130</f>
        <v>3496</v>
      </c>
      <c r="F147" s="3">
        <f>[1]Historicals!F130</f>
        <v>4262</v>
      </c>
      <c r="G147" s="3">
        <f>[1]Historicals!G130</f>
        <v>4635</v>
      </c>
      <c r="H147" s="3">
        <f>[1]Historicals!H130</f>
        <v>5748</v>
      </c>
      <c r="I147" s="3">
        <f>[1]Historicals!I130</f>
        <v>5416</v>
      </c>
      <c r="J147" s="3">
        <f>+I147*(1+J148)</f>
        <v>5680.1239391081772</v>
      </c>
      <c r="K147" s="3">
        <f t="shared" ref="K147:N147" si="197">+J147*(1+K148)</f>
        <v>5957.1285014087516</v>
      </c>
      <c r="L147" s="3">
        <f t="shared" si="197"/>
        <v>6247.6418406934035</v>
      </c>
      <c r="M147" s="3">
        <f t="shared" si="197"/>
        <v>6552.3227441463223</v>
      </c>
      <c r="N147" s="3">
        <f t="shared" si="197"/>
        <v>6871.862126253418</v>
      </c>
    </row>
    <row r="148" spans="1:14" x14ac:dyDescent="0.3">
      <c r="A148" s="44" t="s">
        <v>129</v>
      </c>
      <c r="B148" s="47" t="str">
        <f t="shared" ref="B148:I148" si="198">+IFERROR(B147/A147-1,"nm")</f>
        <v>nm</v>
      </c>
      <c r="C148" s="47">
        <f t="shared" si="198"/>
        <v>0.28918650793650791</v>
      </c>
      <c r="D148" s="47">
        <f t="shared" si="198"/>
        <v>0.12350904193920731</v>
      </c>
      <c r="E148" s="47">
        <f t="shared" si="198"/>
        <v>0.19726027397260282</v>
      </c>
      <c r="F148" s="47">
        <f t="shared" si="198"/>
        <v>0.21910755148741412</v>
      </c>
      <c r="G148" s="47">
        <f t="shared" si="198"/>
        <v>8.7517597372125833E-2</v>
      </c>
      <c r="H148" s="47">
        <f t="shared" si="198"/>
        <v>0.24012944983818763</v>
      </c>
      <c r="I148" s="47">
        <f t="shared" si="198"/>
        <v>-5.7759220598469052E-2</v>
      </c>
      <c r="J148" s="47">
        <f>$I$4</f>
        <v>4.8767344739323759E-2</v>
      </c>
      <c r="K148" s="47">
        <f t="shared" ref="K148:N148" si="199">$I$4</f>
        <v>4.8767344739323759E-2</v>
      </c>
      <c r="L148" s="47">
        <f t="shared" si="199"/>
        <v>4.8767344739323759E-2</v>
      </c>
      <c r="M148" s="47">
        <f t="shared" si="199"/>
        <v>4.8767344739323759E-2</v>
      </c>
      <c r="N148" s="47">
        <f t="shared" si="199"/>
        <v>4.8767344739323759E-2</v>
      </c>
    </row>
    <row r="149" spans="1:14" x14ac:dyDescent="0.3">
      <c r="A149" s="44" t="s">
        <v>137</v>
      </c>
      <c r="B149" s="47">
        <f>[1]Historicals!B234</f>
        <v>0.28000000000000003</v>
      </c>
      <c r="C149" s="47">
        <f>[1]Historicals!C234</f>
        <v>0.33</v>
      </c>
      <c r="D149" s="47">
        <f>[1]Historicals!D234</f>
        <v>0.18</v>
      </c>
      <c r="E149" s="47">
        <f>[1]Historicals!E234</f>
        <v>0.16</v>
      </c>
      <c r="F149" s="47">
        <f>[1]Historicals!F234</f>
        <v>0.25</v>
      </c>
      <c r="G149" s="47">
        <f>[1]Historicals!G234</f>
        <v>0.12</v>
      </c>
      <c r="H149" s="47">
        <f>[1]Historicals!H234</f>
        <v>0.19</v>
      </c>
      <c r="I149" s="47">
        <f>[1]Historicals!I234</f>
        <v>-0.1</v>
      </c>
      <c r="J149" s="47">
        <f>I149</f>
        <v>-0.1</v>
      </c>
      <c r="K149" s="47">
        <f t="shared" ref="K149:N149" si="200">J149</f>
        <v>-0.1</v>
      </c>
      <c r="L149" s="47">
        <f t="shared" si="200"/>
        <v>-0.1</v>
      </c>
      <c r="M149" s="47">
        <f t="shared" si="200"/>
        <v>-0.1</v>
      </c>
      <c r="N149" s="47">
        <f t="shared" si="200"/>
        <v>-0.1</v>
      </c>
    </row>
    <row r="150" spans="1:14" x14ac:dyDescent="0.3">
      <c r="A150" s="44" t="s">
        <v>138</v>
      </c>
      <c r="B150" s="47" t="str">
        <f t="shared" ref="B150:I150" si="201">+IFERROR(B148-B149,"nm")</f>
        <v>nm</v>
      </c>
      <c r="C150" s="47">
        <f t="shared" si="201"/>
        <v>-4.0813492063492107E-2</v>
      </c>
      <c r="D150" s="47">
        <f t="shared" si="201"/>
        <v>-5.6490958060792684E-2</v>
      </c>
      <c r="E150" s="47">
        <f t="shared" si="201"/>
        <v>3.7260273972602814E-2</v>
      </c>
      <c r="F150" s="47">
        <f t="shared" si="201"/>
        <v>-3.0892448512585879E-2</v>
      </c>
      <c r="G150" s="47">
        <f t="shared" si="201"/>
        <v>-3.2482402627874163E-2</v>
      </c>
      <c r="H150" s="47">
        <f t="shared" si="201"/>
        <v>5.0129449838187623E-2</v>
      </c>
      <c r="I150" s="47">
        <f t="shared" si="201"/>
        <v>4.2240779401530953E-2</v>
      </c>
      <c r="J150" s="47">
        <f>J148-J149</f>
        <v>0.14876734473932376</v>
      </c>
      <c r="K150" s="47">
        <f t="shared" ref="K150:N150" si="202">K148-K149</f>
        <v>0.14876734473932376</v>
      </c>
      <c r="L150" s="47">
        <f t="shared" si="202"/>
        <v>0.14876734473932376</v>
      </c>
      <c r="M150" s="47">
        <f t="shared" si="202"/>
        <v>0.14876734473932376</v>
      </c>
      <c r="N150" s="47">
        <f t="shared" si="202"/>
        <v>0.14876734473932376</v>
      </c>
    </row>
    <row r="151" spans="1:14" x14ac:dyDescent="0.3">
      <c r="A151" s="45" t="s">
        <v>114</v>
      </c>
      <c r="B151" s="3">
        <f>[1]Historicals!B131</f>
        <v>925</v>
      </c>
      <c r="C151" s="3">
        <f>[1]Historicals!C131</f>
        <v>1055</v>
      </c>
      <c r="D151" s="3">
        <f>[1]Historicals!D131</f>
        <v>1188</v>
      </c>
      <c r="E151" s="3">
        <f>[1]Historicals!E131</f>
        <v>1508</v>
      </c>
      <c r="F151" s="3">
        <f>[1]Historicals!F131</f>
        <v>1808</v>
      </c>
      <c r="G151" s="3">
        <f>[1]Historicals!G131</f>
        <v>1896</v>
      </c>
      <c r="H151" s="3">
        <f>[1]Historicals!H131</f>
        <v>2347</v>
      </c>
      <c r="I151" s="3">
        <f>[1]Historicals!I131</f>
        <v>1938</v>
      </c>
      <c r="J151" s="3">
        <f>+I151*(1+J152)</f>
        <v>2032.5111141048094</v>
      </c>
      <c r="K151" s="3">
        <f t="shared" ref="K151:N151" si="203">+J151*(1+K152)</f>
        <v>2131.6312842928655</v>
      </c>
      <c r="L151" s="3">
        <f t="shared" si="203"/>
        <v>2235.5852819911033</v>
      </c>
      <c r="M151" s="3">
        <f t="shared" si="203"/>
        <v>2344.6088401321217</v>
      </c>
      <c r="N151" s="3">
        <f t="shared" si="203"/>
        <v>2458.9491877177111</v>
      </c>
    </row>
    <row r="152" spans="1:14" x14ac:dyDescent="0.3">
      <c r="A152" s="44" t="s">
        <v>129</v>
      </c>
      <c r="B152" s="47" t="str">
        <f t="shared" ref="B152:I152" si="204">+IFERROR(B151/A151-1,"nm")</f>
        <v>nm</v>
      </c>
      <c r="C152" s="47">
        <f t="shared" si="204"/>
        <v>0.14054054054054044</v>
      </c>
      <c r="D152" s="47">
        <f t="shared" si="204"/>
        <v>0.12606635071090055</v>
      </c>
      <c r="E152" s="47">
        <f t="shared" si="204"/>
        <v>0.26936026936026947</v>
      </c>
      <c r="F152" s="47">
        <f t="shared" si="204"/>
        <v>0.19893899204244025</v>
      </c>
      <c r="G152" s="47">
        <f t="shared" si="204"/>
        <v>4.8672566371681381E-2</v>
      </c>
      <c r="H152" s="47">
        <f t="shared" si="204"/>
        <v>0.2378691983122363</v>
      </c>
      <c r="I152" s="47">
        <f t="shared" si="204"/>
        <v>-0.17426501917341286</v>
      </c>
      <c r="J152" s="47">
        <f>$I$4</f>
        <v>4.8767344739323759E-2</v>
      </c>
      <c r="K152" s="47">
        <f t="shared" ref="K152:N152" si="205">$I$4</f>
        <v>4.8767344739323759E-2</v>
      </c>
      <c r="L152" s="47">
        <f t="shared" si="205"/>
        <v>4.8767344739323759E-2</v>
      </c>
      <c r="M152" s="47">
        <f t="shared" si="205"/>
        <v>4.8767344739323759E-2</v>
      </c>
      <c r="N152" s="47">
        <f t="shared" si="205"/>
        <v>4.8767344739323759E-2</v>
      </c>
    </row>
    <row r="153" spans="1:14" x14ac:dyDescent="0.3">
      <c r="A153" s="44" t="s">
        <v>137</v>
      </c>
      <c r="B153" s="47">
        <f>[1]Historicals!B235</f>
        <v>7.0000000000000007E-2</v>
      </c>
      <c r="C153" s="47">
        <f>[1]Historicals!C235</f>
        <v>0.17</v>
      </c>
      <c r="D153" s="47">
        <f>[1]Historicals!D235</f>
        <v>0.18</v>
      </c>
      <c r="E153" s="47">
        <f>[1]Historicals!E235</f>
        <v>0.23</v>
      </c>
      <c r="F153" s="47">
        <f>[1]Historicals!F235</f>
        <v>0.23</v>
      </c>
      <c r="G153" s="47">
        <f>[1]Historicals!G235</f>
        <v>0.08</v>
      </c>
      <c r="H153" s="47">
        <f>[1]Historicals!H235</f>
        <v>0.19</v>
      </c>
      <c r="I153" s="47">
        <f>[1]Historicals!I235</f>
        <v>-0.21</v>
      </c>
      <c r="J153" s="47">
        <f>I153</f>
        <v>-0.21</v>
      </c>
      <c r="K153" s="47">
        <f t="shared" ref="K153:N153" si="206">J153</f>
        <v>-0.21</v>
      </c>
      <c r="L153" s="47">
        <f t="shared" si="206"/>
        <v>-0.21</v>
      </c>
      <c r="M153" s="47">
        <f t="shared" si="206"/>
        <v>-0.21</v>
      </c>
      <c r="N153" s="47">
        <f t="shared" si="206"/>
        <v>-0.21</v>
      </c>
    </row>
    <row r="154" spans="1:14" x14ac:dyDescent="0.3">
      <c r="A154" s="44" t="s">
        <v>138</v>
      </c>
      <c r="B154" s="47" t="str">
        <f t="shared" ref="B154:I154" si="207">+IFERROR(B152-B153,"nm")</f>
        <v>nm</v>
      </c>
      <c r="C154" s="47">
        <f t="shared" si="207"/>
        <v>-2.9459459459459575E-2</v>
      </c>
      <c r="D154" s="47">
        <f t="shared" si="207"/>
        <v>-5.3933649289099439E-2</v>
      </c>
      <c r="E154" s="47">
        <f t="shared" si="207"/>
        <v>3.9360269360269456E-2</v>
      </c>
      <c r="F154" s="47">
        <f t="shared" si="207"/>
        <v>-3.1061007957559755E-2</v>
      </c>
      <c r="G154" s="47">
        <f t="shared" si="207"/>
        <v>-3.1327433628318621E-2</v>
      </c>
      <c r="H154" s="47">
        <f t="shared" si="207"/>
        <v>4.7869198312236294E-2</v>
      </c>
      <c r="I154" s="47">
        <f t="shared" si="207"/>
        <v>3.5734980826587132E-2</v>
      </c>
      <c r="J154" s="47">
        <f>J152-J153</f>
        <v>0.25876734473932372</v>
      </c>
      <c r="K154" s="47">
        <f t="shared" ref="K154:N154" si="208">K152-K153</f>
        <v>0.25876734473932372</v>
      </c>
      <c r="L154" s="47">
        <f t="shared" si="208"/>
        <v>0.25876734473932372</v>
      </c>
      <c r="M154" s="47">
        <f t="shared" si="208"/>
        <v>0.25876734473932372</v>
      </c>
      <c r="N154" s="47">
        <f t="shared" si="208"/>
        <v>0.25876734473932372</v>
      </c>
    </row>
    <row r="155" spans="1:14" x14ac:dyDescent="0.3">
      <c r="A155" s="45" t="s">
        <v>115</v>
      </c>
      <c r="B155" s="3">
        <f>[1]Historicals!B132</f>
        <v>126</v>
      </c>
      <c r="C155" s="3">
        <f>[1]Historicals!C132</f>
        <v>131</v>
      </c>
      <c r="D155" s="3">
        <f>[1]Historicals!D132</f>
        <v>129</v>
      </c>
      <c r="E155" s="3">
        <f>[1]Historicals!E132</f>
        <v>130</v>
      </c>
      <c r="F155" s="3">
        <f>[1]Historicals!F132</f>
        <v>138</v>
      </c>
      <c r="G155" s="3">
        <f>[1]Historicals!G132</f>
        <v>148</v>
      </c>
      <c r="H155" s="3">
        <f>[1]Historicals!H132</f>
        <v>195</v>
      </c>
      <c r="I155" s="3">
        <f>[1]Historicals!I132</f>
        <v>193</v>
      </c>
      <c r="J155" s="3">
        <f>+I155*(1+J156)</f>
        <v>202.41209753468948</v>
      </c>
      <c r="K155" s="3">
        <f t="shared" ref="K155:N155" si="209">+J155*(1+K156)</f>
        <v>212.28319807457331</v>
      </c>
      <c r="L155" s="3">
        <f t="shared" si="209"/>
        <v>222.63568597744217</v>
      </c>
      <c r="M155" s="3">
        <f t="shared" si="209"/>
        <v>233.4930372267799</v>
      </c>
      <c r="N155" s="3">
        <f t="shared" si="209"/>
        <v>244.87987266745003</v>
      </c>
    </row>
    <row r="156" spans="1:14" x14ac:dyDescent="0.3">
      <c r="A156" s="44" t="s">
        <v>129</v>
      </c>
      <c r="B156" s="47" t="str">
        <f t="shared" ref="B156:I156" si="210">+IFERROR(B155/A155-1,"nm")</f>
        <v>nm</v>
      </c>
      <c r="C156" s="47">
        <f t="shared" si="210"/>
        <v>3.9682539682539764E-2</v>
      </c>
      <c r="D156" s="47">
        <f t="shared" si="210"/>
        <v>-1.5267175572519109E-2</v>
      </c>
      <c r="E156" s="47">
        <f t="shared" si="210"/>
        <v>7.7519379844961378E-3</v>
      </c>
      <c r="F156" s="47">
        <f t="shared" si="210"/>
        <v>6.1538461538461542E-2</v>
      </c>
      <c r="G156" s="47">
        <f t="shared" si="210"/>
        <v>7.2463768115942129E-2</v>
      </c>
      <c r="H156" s="47">
        <f t="shared" si="210"/>
        <v>0.31756756756756754</v>
      </c>
      <c r="I156" s="47">
        <f t="shared" si="210"/>
        <v>-1.025641025641022E-2</v>
      </c>
      <c r="J156" s="47">
        <f>$I$4</f>
        <v>4.8767344739323759E-2</v>
      </c>
      <c r="K156" s="47">
        <f t="shared" ref="K156:N156" si="211">$I$4</f>
        <v>4.8767344739323759E-2</v>
      </c>
      <c r="L156" s="47">
        <f t="shared" si="211"/>
        <v>4.8767344739323759E-2</v>
      </c>
      <c r="M156" s="47">
        <f t="shared" si="211"/>
        <v>4.8767344739323759E-2</v>
      </c>
      <c r="N156" s="47">
        <f t="shared" si="211"/>
        <v>4.8767344739323759E-2</v>
      </c>
    </row>
    <row r="157" spans="1:14" x14ac:dyDescent="0.3">
      <c r="A157" s="44" t="s">
        <v>137</v>
      </c>
      <c r="B157" s="47">
        <f>[1]Historicals!B236</f>
        <v>0.01</v>
      </c>
      <c r="C157" s="47">
        <f>[1]Historicals!C236</f>
        <v>7.0000000000000007E-2</v>
      </c>
      <c r="D157" s="47">
        <f>[1]Historicals!D236</f>
        <v>0.03</v>
      </c>
      <c r="E157" s="47">
        <f>[1]Historicals!E236</f>
        <v>-0.01</v>
      </c>
      <c r="F157" s="47">
        <f>[1]Historicals!F236</f>
        <v>0.08</v>
      </c>
      <c r="G157" s="47">
        <f>[1]Historicals!G236</f>
        <v>0.11</v>
      </c>
      <c r="H157" s="47">
        <f>[1]Historicals!H236</f>
        <v>0.26</v>
      </c>
      <c r="I157" s="47">
        <f>[1]Historicals!I236</f>
        <v>-0.06</v>
      </c>
      <c r="J157" s="47">
        <f>I157</f>
        <v>-0.06</v>
      </c>
      <c r="K157" s="47">
        <f t="shared" ref="K157:N157" si="212">J157</f>
        <v>-0.06</v>
      </c>
      <c r="L157" s="47">
        <f t="shared" si="212"/>
        <v>-0.06</v>
      </c>
      <c r="M157" s="47">
        <f t="shared" si="212"/>
        <v>-0.06</v>
      </c>
      <c r="N157" s="47">
        <f t="shared" si="212"/>
        <v>-0.06</v>
      </c>
    </row>
    <row r="158" spans="1:14" x14ac:dyDescent="0.3">
      <c r="A158" s="44" t="s">
        <v>138</v>
      </c>
      <c r="B158" s="47" t="str">
        <f t="shared" ref="B158:I158" si="213">+IFERROR(B156-B157,"nm")</f>
        <v>nm</v>
      </c>
      <c r="C158" s="47">
        <f t="shared" si="213"/>
        <v>-3.0317460317460243E-2</v>
      </c>
      <c r="D158" s="47">
        <f t="shared" si="213"/>
        <v>-4.5267175572519108E-2</v>
      </c>
      <c r="E158" s="47">
        <f t="shared" si="213"/>
        <v>1.775193798449614E-2</v>
      </c>
      <c r="F158" s="47">
        <f t="shared" si="213"/>
        <v>-1.846153846153846E-2</v>
      </c>
      <c r="G158" s="47">
        <f t="shared" si="213"/>
        <v>-3.7536231884057872E-2</v>
      </c>
      <c r="H158" s="47">
        <f t="shared" si="213"/>
        <v>5.7567567567567535E-2</v>
      </c>
      <c r="I158" s="47">
        <f t="shared" si="213"/>
        <v>4.9743589743589778E-2</v>
      </c>
      <c r="J158" s="47">
        <f>J156-J157</f>
        <v>0.10876734473932376</v>
      </c>
      <c r="K158" s="47">
        <f t="shared" ref="K158:N158" si="214">K156-K157</f>
        <v>0.10876734473932376</v>
      </c>
      <c r="L158" s="47">
        <f t="shared" si="214"/>
        <v>0.10876734473932376</v>
      </c>
      <c r="M158" s="47">
        <f t="shared" si="214"/>
        <v>0.10876734473932376</v>
      </c>
      <c r="N158" s="47">
        <f t="shared" si="214"/>
        <v>0.10876734473932376</v>
      </c>
    </row>
    <row r="159" spans="1:14" x14ac:dyDescent="0.3">
      <c r="A159" s="9" t="s">
        <v>130</v>
      </c>
      <c r="B159" s="48">
        <f t="shared" ref="B159:I159" si="215">+B166+B162</f>
        <v>1039</v>
      </c>
      <c r="C159" s="48">
        <f t="shared" si="215"/>
        <v>1420</v>
      </c>
      <c r="D159" s="48">
        <f t="shared" si="215"/>
        <v>1561</v>
      </c>
      <c r="E159" s="48">
        <f t="shared" si="215"/>
        <v>1863</v>
      </c>
      <c r="F159" s="48">
        <f t="shared" si="215"/>
        <v>2426</v>
      </c>
      <c r="G159" s="48">
        <f t="shared" si="215"/>
        <v>2534</v>
      </c>
      <c r="H159" s="48">
        <f t="shared" si="215"/>
        <v>3289</v>
      </c>
      <c r="I159" s="48">
        <f t="shared" si="215"/>
        <v>2406</v>
      </c>
      <c r="J159" s="48">
        <f>+J145*J161</f>
        <v>2523.3342314428128</v>
      </c>
      <c r="K159" s="48">
        <f t="shared" ref="K159:N159" si="216">+K145*K161</f>
        <v>2646.3905418001214</v>
      </c>
      <c r="L159" s="48">
        <f t="shared" si="216"/>
        <v>2775.4479816669736</v>
      </c>
      <c r="M159" s="48">
        <f t="shared" si="216"/>
        <v>2910.7992101949867</v>
      </c>
      <c r="N159" s="48">
        <f t="shared" si="216"/>
        <v>3052.7511587455178</v>
      </c>
    </row>
    <row r="160" spans="1:14" x14ac:dyDescent="0.3">
      <c r="A160" s="46" t="s">
        <v>129</v>
      </c>
      <c r="B160" s="47" t="str">
        <f t="shared" ref="B160:H160" si="217">+IFERROR(B159/A159-1,"nm")</f>
        <v>nm</v>
      </c>
      <c r="C160" s="47">
        <f t="shared" si="217"/>
        <v>0.36669874879692022</v>
      </c>
      <c r="D160" s="47">
        <f t="shared" si="217"/>
        <v>9.9295774647887303E-2</v>
      </c>
      <c r="E160" s="47">
        <f t="shared" si="217"/>
        <v>0.19346572709801402</v>
      </c>
      <c r="F160" s="47">
        <f t="shared" si="217"/>
        <v>0.3022007514761138</v>
      </c>
      <c r="G160" s="47">
        <f t="shared" si="217"/>
        <v>4.4517724649629109E-2</v>
      </c>
      <c r="H160" s="47">
        <f t="shared" si="217"/>
        <v>0.29794790844514596</v>
      </c>
      <c r="I160" s="47">
        <f>+IFERROR(I159/H159-1,"nm")</f>
        <v>-0.26847065977500761</v>
      </c>
      <c r="J160" s="47">
        <f t="shared" ref="J160:N160" si="218">+IFERROR(J159/I159-1,"nm")</f>
        <v>4.8767344739323759E-2</v>
      </c>
      <c r="K160" s="47">
        <f t="shared" si="218"/>
        <v>4.8767344739323981E-2</v>
      </c>
      <c r="L160" s="47">
        <f t="shared" si="218"/>
        <v>4.8767344739323759E-2</v>
      </c>
      <c r="M160" s="47">
        <f t="shared" si="218"/>
        <v>4.8767344739323537E-2</v>
      </c>
      <c r="N160" s="47">
        <f t="shared" si="218"/>
        <v>4.8767344739323981E-2</v>
      </c>
    </row>
    <row r="161" spans="1:14" x14ac:dyDescent="0.3">
      <c r="A161" s="46" t="s">
        <v>131</v>
      </c>
      <c r="B161" s="47">
        <f>+IFERROR(B159/B145,"nm")</f>
        <v>0.33876752526899251</v>
      </c>
      <c r="C161" s="47">
        <f t="shared" ref="C161:I161" si="219">+IFERROR(C159/C145,"nm")</f>
        <v>0.37516512549537651</v>
      </c>
      <c r="D161" s="47">
        <f t="shared" si="219"/>
        <v>0.36842105263157893</v>
      </c>
      <c r="E161" s="47">
        <f t="shared" si="219"/>
        <v>0.36287495130502534</v>
      </c>
      <c r="F161" s="47">
        <f t="shared" si="219"/>
        <v>0.3907860824742268</v>
      </c>
      <c r="G161" s="47">
        <f t="shared" si="219"/>
        <v>0.37939811349004343</v>
      </c>
      <c r="H161" s="47">
        <f t="shared" si="219"/>
        <v>0.39674306393244874</v>
      </c>
      <c r="I161" s="47">
        <f t="shared" si="219"/>
        <v>0.31880217304889358</v>
      </c>
      <c r="J161" s="49">
        <f>+I161</f>
        <v>0.31880217304889358</v>
      </c>
      <c r="K161" s="49">
        <f t="shared" ref="K161:N161" si="220">+J161</f>
        <v>0.31880217304889358</v>
      </c>
      <c r="L161" s="49">
        <f t="shared" si="220"/>
        <v>0.31880217304889358</v>
      </c>
      <c r="M161" s="49">
        <f t="shared" si="220"/>
        <v>0.31880217304889358</v>
      </c>
      <c r="N161" s="49">
        <f t="shared" si="220"/>
        <v>0.31880217304889358</v>
      </c>
    </row>
    <row r="162" spans="1:14" x14ac:dyDescent="0.3">
      <c r="A162" s="9" t="s">
        <v>132</v>
      </c>
      <c r="B162" s="9">
        <f>[1]Historicals!B205</f>
        <v>46</v>
      </c>
      <c r="C162" s="9">
        <f>[1]Historicals!C205</f>
        <v>48</v>
      </c>
      <c r="D162" s="9">
        <f>[1]Historicals!D205</f>
        <v>54</v>
      </c>
      <c r="E162" s="9">
        <f>[1]Historicals!E205</f>
        <v>56</v>
      </c>
      <c r="F162" s="9">
        <f>[1]Historicals!F205</f>
        <v>50</v>
      </c>
      <c r="G162" s="9">
        <f>[1]Historicals!G205</f>
        <v>44</v>
      </c>
      <c r="H162" s="9">
        <f>[1]Historicals!H205</f>
        <v>46</v>
      </c>
      <c r="I162" s="9">
        <f>[1]Historicals!I205</f>
        <v>41</v>
      </c>
      <c r="J162" s="48">
        <f>+J165*J172</f>
        <v>42.99946113431227</v>
      </c>
      <c r="K162" s="48">
        <f>+K165*K172</f>
        <v>45.096430679054436</v>
      </c>
      <c r="L162" s="48">
        <f>+L165*L172</f>
        <v>47.295663860492901</v>
      </c>
      <c r="M162" s="48">
        <f>+M165*M172</f>
        <v>49.602147804652724</v>
      </c>
      <c r="N162" s="48">
        <f>+N165*N172</f>
        <v>52.021112846453128</v>
      </c>
    </row>
    <row r="163" spans="1:14" x14ac:dyDescent="0.3">
      <c r="A163" s="46" t="s">
        <v>129</v>
      </c>
      <c r="B163" s="47" t="str">
        <f t="shared" ref="B163:N163" si="221">+IFERROR(B162/A162-1,"nm")</f>
        <v>nm</v>
      </c>
      <c r="C163" s="47">
        <f t="shared" si="221"/>
        <v>4.3478260869565188E-2</v>
      </c>
      <c r="D163" s="47">
        <f t="shared" si="221"/>
        <v>0.125</v>
      </c>
      <c r="E163" s="47">
        <f t="shared" si="221"/>
        <v>3.7037037037036979E-2</v>
      </c>
      <c r="F163" s="47">
        <f t="shared" si="221"/>
        <v>-0.1071428571428571</v>
      </c>
      <c r="G163" s="47">
        <f t="shared" si="221"/>
        <v>-0.12</v>
      </c>
      <c r="H163" s="47">
        <f t="shared" si="221"/>
        <v>4.5454545454545414E-2</v>
      </c>
      <c r="I163" s="47">
        <f t="shared" si="221"/>
        <v>-0.10869565217391308</v>
      </c>
      <c r="J163" s="47">
        <f t="shared" si="221"/>
        <v>4.8767344739323759E-2</v>
      </c>
      <c r="K163" s="47">
        <f t="shared" si="221"/>
        <v>4.8767344739323981E-2</v>
      </c>
      <c r="L163" s="47">
        <f t="shared" si="221"/>
        <v>4.8767344739323759E-2</v>
      </c>
      <c r="M163" s="47">
        <f t="shared" si="221"/>
        <v>4.8767344739323537E-2</v>
      </c>
      <c r="N163" s="47">
        <f t="shared" si="221"/>
        <v>4.8767344739323981E-2</v>
      </c>
    </row>
    <row r="164" spans="1:14" x14ac:dyDescent="0.3">
      <c r="A164" s="46" t="s">
        <v>133</v>
      </c>
      <c r="B164" s="47">
        <f>+IFERROR(B162/B145,"nm")</f>
        <v>1.4998369742419302E-2</v>
      </c>
      <c r="C164" s="47">
        <f t="shared" ref="C164:I164" si="222">+IFERROR(C162/C145,"nm")</f>
        <v>1.2681638044914135E-2</v>
      </c>
      <c r="D164" s="47">
        <f t="shared" si="222"/>
        <v>1.2744866650932263E-2</v>
      </c>
      <c r="E164" s="47">
        <f t="shared" si="222"/>
        <v>1.090767432800935E-2</v>
      </c>
      <c r="F164" s="47">
        <f t="shared" si="222"/>
        <v>8.0541237113402053E-3</v>
      </c>
      <c r="G164" s="47">
        <f t="shared" si="222"/>
        <v>6.5878125467884411E-3</v>
      </c>
      <c r="H164" s="47">
        <f t="shared" si="222"/>
        <v>5.5488540410132689E-3</v>
      </c>
      <c r="I164" s="47">
        <f t="shared" si="222"/>
        <v>5.4326222340002651E-3</v>
      </c>
      <c r="J164" s="47">
        <f>+IFERROR(J162/J145,"nm")</f>
        <v>5.4326222340002651E-3</v>
      </c>
      <c r="K164" s="47">
        <f t="shared" ref="K164:N164" si="223">+IFERROR(K162/K145,"nm")</f>
        <v>5.4326222340002651E-3</v>
      </c>
      <c r="L164" s="47">
        <f t="shared" si="223"/>
        <v>5.4326222340002643E-3</v>
      </c>
      <c r="M164" s="47">
        <f t="shared" si="223"/>
        <v>5.4326222340002643E-3</v>
      </c>
      <c r="N164" s="47">
        <f t="shared" si="223"/>
        <v>5.4326222340002651E-3</v>
      </c>
    </row>
    <row r="165" spans="1:14" x14ac:dyDescent="0.3">
      <c r="A165" s="46" t="s">
        <v>140</v>
      </c>
      <c r="B165" s="47">
        <f t="shared" ref="B165:I165" si="224">+IFERROR(B162/B172,"nm")</f>
        <v>0.18110236220472442</v>
      </c>
      <c r="C165" s="47">
        <f t="shared" si="224"/>
        <v>0.20512820512820512</v>
      </c>
      <c r="D165" s="47">
        <f t="shared" si="224"/>
        <v>0.24</v>
      </c>
      <c r="E165" s="47">
        <f t="shared" si="224"/>
        <v>0.21875</v>
      </c>
      <c r="F165" s="47">
        <f t="shared" si="224"/>
        <v>0.2109704641350211</v>
      </c>
      <c r="G165" s="47">
        <f t="shared" si="224"/>
        <v>0.20560747663551401</v>
      </c>
      <c r="H165" s="47">
        <f t="shared" si="224"/>
        <v>0.15972222222222221</v>
      </c>
      <c r="I165" s="47">
        <f t="shared" si="224"/>
        <v>0.13531353135313531</v>
      </c>
      <c r="J165" s="49">
        <f>+I165</f>
        <v>0.13531353135313531</v>
      </c>
      <c r="K165" s="49">
        <f t="shared" ref="K165:N165" si="225">+J165</f>
        <v>0.13531353135313531</v>
      </c>
      <c r="L165" s="49">
        <f t="shared" si="225"/>
        <v>0.13531353135313531</v>
      </c>
      <c r="M165" s="49">
        <f t="shared" si="225"/>
        <v>0.13531353135313531</v>
      </c>
      <c r="N165" s="49">
        <f t="shared" si="225"/>
        <v>0.13531353135313531</v>
      </c>
    </row>
    <row r="166" spans="1:14" x14ac:dyDescent="0.3">
      <c r="A166" s="9" t="s">
        <v>134</v>
      </c>
      <c r="B166" s="9">
        <f>[1]Historicals!B160</f>
        <v>993</v>
      </c>
      <c r="C166" s="9">
        <f>[1]Historicals!C160</f>
        <v>1372</v>
      </c>
      <c r="D166" s="9">
        <f>[1]Historicals!D160</f>
        <v>1507</v>
      </c>
      <c r="E166" s="9">
        <f>[1]Historicals!E160</f>
        <v>1807</v>
      </c>
      <c r="F166" s="9">
        <f>[1]Historicals!F160</f>
        <v>2376</v>
      </c>
      <c r="G166" s="9">
        <f>[1]Historicals!G160</f>
        <v>2490</v>
      </c>
      <c r="H166" s="9">
        <f>[1]Historicals!H160</f>
        <v>3243</v>
      </c>
      <c r="I166" s="9">
        <f>[1]Historicals!I160</f>
        <v>2365</v>
      </c>
      <c r="J166" s="9">
        <f>+J159-J162</f>
        <v>2480.3347703085005</v>
      </c>
      <c r="K166" s="9">
        <f>+K159-K162</f>
        <v>2601.2941111210671</v>
      </c>
      <c r="L166" s="9">
        <f>+L159-L162</f>
        <v>2728.1523178064808</v>
      </c>
      <c r="M166" s="9">
        <f>+M159-M162</f>
        <v>2861.1970623903339</v>
      </c>
      <c r="N166" s="9">
        <f>+N159-N162</f>
        <v>3000.7300458990649</v>
      </c>
    </row>
    <row r="167" spans="1:14" x14ac:dyDescent="0.3">
      <c r="A167" s="46" t="s">
        <v>129</v>
      </c>
      <c r="B167" s="47" t="str">
        <f t="shared" ref="B167:N167" si="226">+IFERROR(B166/A166-1,"nm")</f>
        <v>nm</v>
      </c>
      <c r="C167" s="47">
        <f t="shared" si="226"/>
        <v>0.38167170191339372</v>
      </c>
      <c r="D167" s="47">
        <f t="shared" si="226"/>
        <v>9.8396501457725938E-2</v>
      </c>
      <c r="E167" s="47">
        <f t="shared" si="226"/>
        <v>0.19907100199071004</v>
      </c>
      <c r="F167" s="47">
        <f t="shared" si="226"/>
        <v>0.31488655229662421</v>
      </c>
      <c r="G167" s="47">
        <f t="shared" si="226"/>
        <v>4.7979797979798011E-2</v>
      </c>
      <c r="H167" s="47">
        <f t="shared" si="226"/>
        <v>0.30240963855421676</v>
      </c>
      <c r="I167" s="47">
        <f t="shared" si="226"/>
        <v>-0.27073697193956214</v>
      </c>
      <c r="J167" s="47">
        <f t="shared" si="226"/>
        <v>4.8767344739323759E-2</v>
      </c>
      <c r="K167" s="47">
        <f t="shared" si="226"/>
        <v>4.8767344739323981E-2</v>
      </c>
      <c r="L167" s="47">
        <f t="shared" si="226"/>
        <v>4.8767344739323759E-2</v>
      </c>
      <c r="M167" s="47">
        <f t="shared" si="226"/>
        <v>4.8767344739323537E-2</v>
      </c>
      <c r="N167" s="47">
        <f t="shared" si="226"/>
        <v>4.8767344739324203E-2</v>
      </c>
    </row>
    <row r="168" spans="1:14" x14ac:dyDescent="0.3">
      <c r="A168" s="46" t="s">
        <v>131</v>
      </c>
      <c r="B168" s="47">
        <f>+IFERROR(B166/B145,"nm")</f>
        <v>0.3237691555265732</v>
      </c>
      <c r="C168" s="47">
        <f t="shared" ref="C168:I168" si="227">+IFERROR(C166/C145,"nm")</f>
        <v>0.36248348745046233</v>
      </c>
      <c r="D168" s="47">
        <f t="shared" si="227"/>
        <v>0.35567618598064671</v>
      </c>
      <c r="E168" s="47">
        <f t="shared" si="227"/>
        <v>0.35196727697701596</v>
      </c>
      <c r="F168" s="47">
        <f t="shared" si="227"/>
        <v>0.38273195876288657</v>
      </c>
      <c r="G168" s="47">
        <f t="shared" si="227"/>
        <v>0.37281030094325496</v>
      </c>
      <c r="H168" s="47">
        <f t="shared" si="227"/>
        <v>0.39119420989143544</v>
      </c>
      <c r="I168" s="47">
        <f t="shared" si="227"/>
        <v>0.31336955081489332</v>
      </c>
      <c r="J168" s="47">
        <f>+IFERROR(J166/J145,"nm")</f>
        <v>0.31336955081489332</v>
      </c>
      <c r="K168" s="47">
        <f t="shared" ref="K168:N168" si="228">+IFERROR(K166/K145,"nm")</f>
        <v>0.31336955081489337</v>
      </c>
      <c r="L168" s="47">
        <f t="shared" si="228"/>
        <v>0.31336955081489332</v>
      </c>
      <c r="M168" s="47">
        <f t="shared" si="228"/>
        <v>0.31336955081489332</v>
      </c>
      <c r="N168" s="47">
        <f t="shared" si="228"/>
        <v>0.31336955081489337</v>
      </c>
    </row>
    <row r="169" spans="1:14" x14ac:dyDescent="0.3">
      <c r="A169" s="9" t="s">
        <v>135</v>
      </c>
      <c r="B169" s="9">
        <f>[1]Historicals!B190</f>
        <v>69</v>
      </c>
      <c r="C169" s="9">
        <f>[1]Historicals!C190</f>
        <v>44</v>
      </c>
      <c r="D169" s="9">
        <f>[1]Historicals!D190</f>
        <v>51</v>
      </c>
      <c r="E169" s="9">
        <f>[1]Historicals!E190</f>
        <v>76</v>
      </c>
      <c r="F169" s="9">
        <f>[1]Historicals!F190</f>
        <v>49</v>
      </c>
      <c r="G169" s="9">
        <f>[1]Historicals!G190</f>
        <v>28</v>
      </c>
      <c r="H169" s="9">
        <f>[1]Historicals!H190</f>
        <v>94</v>
      </c>
      <c r="I169" s="9">
        <f>[1]Historicals!I190</f>
        <v>78</v>
      </c>
      <c r="J169" s="48">
        <f>+J145*J171</f>
        <v>81.80385288966724</v>
      </c>
      <c r="K169" s="48">
        <f t="shared" ref="K169:N169" si="229">+K145*K171</f>
        <v>85.793209584542595</v>
      </c>
      <c r="L169" s="48">
        <f t="shared" si="229"/>
        <v>89.977116612645034</v>
      </c>
      <c r="M169" s="48">
        <f t="shared" si="229"/>
        <v>94.365061677144212</v>
      </c>
      <c r="N169" s="48">
        <f t="shared" si="229"/>
        <v>98.966995171301079</v>
      </c>
    </row>
    <row r="170" spans="1:14" x14ac:dyDescent="0.3">
      <c r="A170" s="46" t="s">
        <v>129</v>
      </c>
      <c r="B170" s="47" t="str">
        <f t="shared" ref="B170:N170" si="230">+IFERROR(B169/A169-1,"nm")</f>
        <v>nm</v>
      </c>
      <c r="C170" s="47">
        <f t="shared" si="230"/>
        <v>-0.3623188405797102</v>
      </c>
      <c r="D170" s="47">
        <f t="shared" si="230"/>
        <v>0.15909090909090917</v>
      </c>
      <c r="E170" s="47">
        <f t="shared" si="230"/>
        <v>0.49019607843137258</v>
      </c>
      <c r="F170" s="47">
        <f t="shared" si="230"/>
        <v>-0.35526315789473684</v>
      </c>
      <c r="G170" s="47">
        <f t="shared" si="230"/>
        <v>-0.4285714285714286</v>
      </c>
      <c r="H170" s="47">
        <f t="shared" si="230"/>
        <v>2.3571428571428572</v>
      </c>
      <c r="I170" s="47">
        <f t="shared" si="230"/>
        <v>-0.17021276595744683</v>
      </c>
      <c r="J170" s="47">
        <f t="shared" si="230"/>
        <v>4.8767344739323537E-2</v>
      </c>
      <c r="K170" s="47">
        <f t="shared" si="230"/>
        <v>4.8767344739323981E-2</v>
      </c>
      <c r="L170" s="47">
        <f t="shared" si="230"/>
        <v>4.8767344739323759E-2</v>
      </c>
      <c r="M170" s="47">
        <f t="shared" si="230"/>
        <v>4.8767344739323537E-2</v>
      </c>
      <c r="N170" s="47">
        <f t="shared" si="230"/>
        <v>4.8767344739323981E-2</v>
      </c>
    </row>
    <row r="171" spans="1:14" x14ac:dyDescent="0.3">
      <c r="A171" s="46" t="s">
        <v>133</v>
      </c>
      <c r="B171" s="47">
        <f>+IFERROR(B169/B145,"nm")</f>
        <v>2.2497554613628953E-2</v>
      </c>
      <c r="C171" s="47">
        <f t="shared" ref="C171:I171" si="231">+IFERROR(C169/C145,"nm")</f>
        <v>1.1624834874504624E-2</v>
      </c>
      <c r="D171" s="47">
        <f t="shared" si="231"/>
        <v>1.2036818503658248E-2</v>
      </c>
      <c r="E171" s="47">
        <f t="shared" si="231"/>
        <v>1.4803272302298403E-2</v>
      </c>
      <c r="F171" s="47">
        <f t="shared" si="231"/>
        <v>7.8930412371134018E-3</v>
      </c>
      <c r="G171" s="47">
        <f t="shared" si="231"/>
        <v>4.1922443479562805E-3</v>
      </c>
      <c r="H171" s="47">
        <f t="shared" si="231"/>
        <v>1.1338962605548853E-2</v>
      </c>
      <c r="I171" s="47">
        <f t="shared" si="231"/>
        <v>1.0335232542732211E-2</v>
      </c>
      <c r="J171" s="49">
        <f>+I171</f>
        <v>1.0335232542732211E-2</v>
      </c>
      <c r="K171" s="49">
        <f t="shared" ref="K171:N171" si="232">+J171</f>
        <v>1.0335232542732211E-2</v>
      </c>
      <c r="L171" s="49">
        <f t="shared" si="232"/>
        <v>1.0335232542732211E-2</v>
      </c>
      <c r="M171" s="49">
        <f t="shared" si="232"/>
        <v>1.0335232542732211E-2</v>
      </c>
      <c r="N171" s="49">
        <f t="shared" si="232"/>
        <v>1.0335232542732211E-2</v>
      </c>
    </row>
    <row r="172" spans="1:14" x14ac:dyDescent="0.3">
      <c r="A172" s="9" t="s">
        <v>141</v>
      </c>
      <c r="B172" s="9">
        <f>[1]Historicals!B175</f>
        <v>254</v>
      </c>
      <c r="C172" s="9">
        <f>[1]Historicals!C175</f>
        <v>234</v>
      </c>
      <c r="D172" s="9">
        <f>[1]Historicals!D175</f>
        <v>225</v>
      </c>
      <c r="E172" s="9">
        <f>[1]Historicals!E175</f>
        <v>256</v>
      </c>
      <c r="F172" s="9">
        <f>[1]Historicals!F175</f>
        <v>237</v>
      </c>
      <c r="G172" s="9">
        <f>[1]Historicals!G175</f>
        <v>214</v>
      </c>
      <c r="H172" s="9">
        <f>[1]Historicals!H175</f>
        <v>288</v>
      </c>
      <c r="I172" s="9">
        <f>[1]Historicals!I175</f>
        <v>303</v>
      </c>
      <c r="J172" s="48">
        <f t="shared" ref="J172:N172" si="233">+J145*J174</f>
        <v>317.77650545601506</v>
      </c>
      <c r="K172" s="48">
        <f t="shared" si="233"/>
        <v>333.27362184764621</v>
      </c>
      <c r="L172" s="48">
        <f t="shared" si="233"/>
        <v>349.5264914568134</v>
      </c>
      <c r="M172" s="48">
        <f t="shared" si="233"/>
        <v>366.57197036121403</v>
      </c>
      <c r="N172" s="48">
        <f t="shared" si="233"/>
        <v>384.44871201159265</v>
      </c>
    </row>
    <row r="173" spans="1:14" x14ac:dyDescent="0.3">
      <c r="A173" s="46" t="s">
        <v>129</v>
      </c>
      <c r="B173" s="47" t="str">
        <f t="shared" ref="B173:I173" si="234">+IFERROR(B172/A172-1,"nm")</f>
        <v>nm</v>
      </c>
      <c r="C173" s="47">
        <f t="shared" si="234"/>
        <v>-7.8740157480314932E-2</v>
      </c>
      <c r="D173" s="47">
        <f t="shared" si="234"/>
        <v>-3.8461538461538436E-2</v>
      </c>
      <c r="E173" s="47">
        <f t="shared" si="234"/>
        <v>0.13777777777777778</v>
      </c>
      <c r="F173" s="47">
        <f t="shared" si="234"/>
        <v>-7.421875E-2</v>
      </c>
      <c r="G173" s="47">
        <f t="shared" si="234"/>
        <v>-9.7046413502109741E-2</v>
      </c>
      <c r="H173" s="47">
        <f t="shared" si="234"/>
        <v>0.34579439252336441</v>
      </c>
      <c r="I173" s="47">
        <f t="shared" si="234"/>
        <v>5.2083333333333259E-2</v>
      </c>
      <c r="J173" s="47">
        <f>+J174+J175</f>
        <v>4.0148403339075128E-2</v>
      </c>
      <c r="K173" s="47">
        <f t="shared" ref="K173:N173" si="235">+K174+K175</f>
        <v>4.0148403339075128E-2</v>
      </c>
      <c r="L173" s="47">
        <f t="shared" si="235"/>
        <v>4.0148403339075128E-2</v>
      </c>
      <c r="M173" s="47">
        <f t="shared" si="235"/>
        <v>4.0148403339075128E-2</v>
      </c>
      <c r="N173" s="47">
        <f t="shared" si="235"/>
        <v>4.0148403339075128E-2</v>
      </c>
    </row>
    <row r="174" spans="1:14" x14ac:dyDescent="0.3">
      <c r="A174" s="46" t="s">
        <v>133</v>
      </c>
      <c r="B174" s="47">
        <f>+IFERROR(B172/B145,"nm")</f>
        <v>8.2817085099445714E-2</v>
      </c>
      <c r="C174" s="47">
        <f t="shared" ref="C174:I174" si="236">+IFERROR(C172/C145,"nm")</f>
        <v>6.1822985468956405E-2</v>
      </c>
      <c r="D174" s="47">
        <f t="shared" si="236"/>
        <v>5.31036110455511E-2</v>
      </c>
      <c r="E174" s="47">
        <f t="shared" si="236"/>
        <v>4.9863654070899883E-2</v>
      </c>
      <c r="F174" s="47">
        <f t="shared" si="236"/>
        <v>3.817654639175258E-2</v>
      </c>
      <c r="G174" s="47">
        <f t="shared" si="236"/>
        <v>3.2040724659380147E-2</v>
      </c>
      <c r="H174" s="47">
        <f t="shared" si="236"/>
        <v>3.4740651387213509E-2</v>
      </c>
      <c r="I174" s="47">
        <f t="shared" si="236"/>
        <v>4.0148403339075128E-2</v>
      </c>
      <c r="J174" s="49">
        <f>+I174</f>
        <v>4.0148403339075128E-2</v>
      </c>
      <c r="K174" s="49">
        <f t="shared" ref="K174:N174" si="237">+J174</f>
        <v>4.0148403339075128E-2</v>
      </c>
      <c r="L174" s="49">
        <f t="shared" si="237"/>
        <v>4.0148403339075128E-2</v>
      </c>
      <c r="M174" s="49">
        <f t="shared" si="237"/>
        <v>4.0148403339075128E-2</v>
      </c>
      <c r="N174" s="49">
        <f t="shared" si="237"/>
        <v>4.0148403339075128E-2</v>
      </c>
    </row>
    <row r="175" spans="1:14" x14ac:dyDescent="0.3">
      <c r="A175" s="43" t="str">
        <f>[1]Historicals!A133</f>
        <v>Japan</v>
      </c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1:14" x14ac:dyDescent="0.3">
      <c r="A176" s="9" t="s">
        <v>136</v>
      </c>
      <c r="B176" s="9">
        <f>[1]Historicals!B133</f>
        <v>755</v>
      </c>
      <c r="C176" s="9">
        <f>[1]Historicals!C133</f>
        <v>869</v>
      </c>
      <c r="D176" s="9">
        <f>[1]Historicals!D133</f>
        <v>1014</v>
      </c>
      <c r="E176" s="9">
        <f>[1]Historicals!E133</f>
        <v>0</v>
      </c>
      <c r="F176" s="9">
        <f>[1]Historicals!F133</f>
        <v>0</v>
      </c>
      <c r="G176" s="9">
        <f>[1]Historicals!G133</f>
        <v>0</v>
      </c>
      <c r="H176" s="9">
        <f>[1]Historicals!H133</f>
        <v>0</v>
      </c>
      <c r="I176" s="9">
        <f>[1]Historicals!I133</f>
        <v>0</v>
      </c>
      <c r="J176" s="9">
        <f>+SUM(J178+J182+J186)</f>
        <v>0</v>
      </c>
      <c r="K176" s="9">
        <f t="shared" ref="K176:N176" si="238">+SUM(K178+K182+K186)</f>
        <v>0</v>
      </c>
      <c r="L176" s="9">
        <f t="shared" si="238"/>
        <v>0</v>
      </c>
      <c r="M176" s="9">
        <f t="shared" si="238"/>
        <v>0</v>
      </c>
      <c r="N176" s="9">
        <f t="shared" si="238"/>
        <v>0</v>
      </c>
    </row>
    <row r="177" spans="1:14" x14ac:dyDescent="0.3">
      <c r="A177" s="44" t="s">
        <v>129</v>
      </c>
      <c r="B177" s="47" t="str">
        <f t="shared" ref="B177:H177" si="239">+IFERROR(B176/A176-1,"nm")</f>
        <v>nm</v>
      </c>
      <c r="C177" s="47">
        <f t="shared" si="239"/>
        <v>0.15099337748344377</v>
      </c>
      <c r="D177" s="47">
        <f t="shared" si="239"/>
        <v>0.16685845799769861</v>
      </c>
      <c r="E177" s="47">
        <f t="shared" si="239"/>
        <v>-1</v>
      </c>
      <c r="F177" s="47" t="str">
        <f t="shared" si="239"/>
        <v>nm</v>
      </c>
      <c r="G177" s="47" t="str">
        <f t="shared" si="239"/>
        <v>nm</v>
      </c>
      <c r="H177" s="47" t="str">
        <f t="shared" si="239"/>
        <v>nm</v>
      </c>
      <c r="I177" s="47" t="str">
        <f>+IFERROR(I176/H176-1,"nm")</f>
        <v>nm</v>
      </c>
      <c r="J177" s="47" t="str">
        <f t="shared" ref="J177:N177" si="240">+IFERROR(J176/I176-1,"nm")</f>
        <v>nm</v>
      </c>
      <c r="K177" s="47" t="str">
        <f t="shared" si="240"/>
        <v>nm</v>
      </c>
      <c r="L177" s="47" t="str">
        <f t="shared" si="240"/>
        <v>nm</v>
      </c>
      <c r="M177" s="47" t="str">
        <f t="shared" si="240"/>
        <v>nm</v>
      </c>
      <c r="N177" s="47" t="str">
        <f t="shared" si="240"/>
        <v>nm</v>
      </c>
    </row>
    <row r="178" spans="1:14" x14ac:dyDescent="0.3">
      <c r="A178" s="45" t="s">
        <v>113</v>
      </c>
      <c r="B178" s="3">
        <f>[1]Historicals!B134</f>
        <v>452</v>
      </c>
      <c r="C178" s="3">
        <f>[1]Historicals!C134</f>
        <v>570</v>
      </c>
      <c r="D178" s="3">
        <f>[1]Historicals!D134</f>
        <v>666</v>
      </c>
      <c r="E178" s="3">
        <f>[1]Historicals!E134</f>
        <v>0</v>
      </c>
      <c r="F178" s="3">
        <f>[1]Historicals!F134</f>
        <v>0</v>
      </c>
      <c r="G178" s="3">
        <f>[1]Historicals!G134</f>
        <v>0</v>
      </c>
      <c r="H178" s="3">
        <f>[1]Historicals!H134</f>
        <v>0</v>
      </c>
      <c r="I178" s="3">
        <f>[1]Historicals!I134</f>
        <v>0</v>
      </c>
      <c r="J178" s="3">
        <f>+I178*(1+J179)</f>
        <v>0</v>
      </c>
      <c r="K178" s="3">
        <f t="shared" ref="K178:N178" si="241">+J178*(1+K179)</f>
        <v>0</v>
      </c>
      <c r="L178" s="3">
        <f t="shared" si="241"/>
        <v>0</v>
      </c>
      <c r="M178" s="3">
        <f t="shared" si="241"/>
        <v>0</v>
      </c>
      <c r="N178" s="3">
        <f t="shared" si="241"/>
        <v>0</v>
      </c>
    </row>
    <row r="179" spans="1:14" x14ac:dyDescent="0.3">
      <c r="A179" s="44" t="s">
        <v>129</v>
      </c>
      <c r="B179" s="47" t="str">
        <f t="shared" ref="B179:I179" si="242">+IFERROR(B178/A178-1,"nm")</f>
        <v>nm</v>
      </c>
      <c r="C179" s="47">
        <f t="shared" si="242"/>
        <v>0.26106194690265494</v>
      </c>
      <c r="D179" s="47">
        <f t="shared" si="242"/>
        <v>0.16842105263157903</v>
      </c>
      <c r="E179" s="47">
        <f t="shared" si="242"/>
        <v>-1</v>
      </c>
      <c r="F179" s="47" t="str">
        <f t="shared" si="242"/>
        <v>nm</v>
      </c>
      <c r="G179" s="47" t="str">
        <f t="shared" si="242"/>
        <v>nm</v>
      </c>
      <c r="H179" s="47" t="str">
        <f t="shared" si="242"/>
        <v>nm</v>
      </c>
      <c r="I179" s="47" t="str">
        <f t="shared" si="242"/>
        <v>nm</v>
      </c>
      <c r="J179" s="47">
        <f>+J180+J181</f>
        <v>0</v>
      </c>
      <c r="K179" s="47">
        <f t="shared" ref="K179:N179" si="243">+K180+K181</f>
        <v>0</v>
      </c>
      <c r="L179" s="47">
        <f t="shared" si="243"/>
        <v>0</v>
      </c>
      <c r="M179" s="47">
        <f t="shared" si="243"/>
        <v>0</v>
      </c>
      <c r="N179" s="47">
        <f t="shared" si="243"/>
        <v>0</v>
      </c>
    </row>
    <row r="180" spans="1:14" x14ac:dyDescent="0.3">
      <c r="A180" s="44" t="s">
        <v>137</v>
      </c>
      <c r="B180" s="47">
        <f>[1]Historicals!B238</f>
        <v>0.23</v>
      </c>
      <c r="C180" s="47">
        <f>[1]Historicals!C238</f>
        <v>0.34</v>
      </c>
      <c r="D180" s="47">
        <f>[1]Historicals!D238</f>
        <v>7.0000000000000007E-2</v>
      </c>
      <c r="E180" s="47">
        <f>[1]Historicals!E238</f>
        <v>0</v>
      </c>
      <c r="F180" s="47">
        <f>[1]Historicals!F238</f>
        <v>0</v>
      </c>
      <c r="G180" s="47">
        <f>[1]Historicals!G238</f>
        <v>0</v>
      </c>
      <c r="H180" s="47">
        <f>[1]Historicals!H238</f>
        <v>0</v>
      </c>
      <c r="I180" s="47">
        <f>[1]Historicals!I238</f>
        <v>0</v>
      </c>
      <c r="J180" s="49">
        <v>0</v>
      </c>
      <c r="K180" s="49">
        <f t="shared" ref="K180:N181" si="244">+J180</f>
        <v>0</v>
      </c>
      <c r="L180" s="49">
        <f t="shared" si="244"/>
        <v>0</v>
      </c>
      <c r="M180" s="49">
        <f t="shared" si="244"/>
        <v>0</v>
      </c>
      <c r="N180" s="49">
        <f t="shared" si="244"/>
        <v>0</v>
      </c>
    </row>
    <row r="181" spans="1:14" x14ac:dyDescent="0.3">
      <c r="A181" s="44" t="s">
        <v>138</v>
      </c>
      <c r="B181" s="47" t="str">
        <f t="shared" ref="B181:I181" si="245">+IFERROR(B179-B180,"nm")</f>
        <v>nm</v>
      </c>
      <c r="C181" s="47">
        <f t="shared" si="245"/>
        <v>-7.8938053097345084E-2</v>
      </c>
      <c r="D181" s="47">
        <f t="shared" si="245"/>
        <v>9.842105263157902E-2</v>
      </c>
      <c r="E181" s="47">
        <f t="shared" si="245"/>
        <v>-1</v>
      </c>
      <c r="F181" s="47" t="str">
        <f t="shared" si="245"/>
        <v>nm</v>
      </c>
      <c r="G181" s="47" t="str">
        <f t="shared" si="245"/>
        <v>nm</v>
      </c>
      <c r="H181" s="47" t="str">
        <f t="shared" si="245"/>
        <v>nm</v>
      </c>
      <c r="I181" s="47" t="str">
        <f t="shared" si="245"/>
        <v>nm</v>
      </c>
      <c r="J181" s="49">
        <v>0</v>
      </c>
      <c r="K181" s="49">
        <f t="shared" si="244"/>
        <v>0</v>
      </c>
      <c r="L181" s="49">
        <f t="shared" si="244"/>
        <v>0</v>
      </c>
      <c r="M181" s="49">
        <f t="shared" si="244"/>
        <v>0</v>
      </c>
      <c r="N181" s="49">
        <f t="shared" si="244"/>
        <v>0</v>
      </c>
    </row>
    <row r="182" spans="1:14" x14ac:dyDescent="0.3">
      <c r="A182" s="45" t="s">
        <v>114</v>
      </c>
      <c r="B182" s="3">
        <f>[1]Historicals!B135</f>
        <v>230</v>
      </c>
      <c r="C182" s="3">
        <f>[1]Historicals!C135</f>
        <v>228</v>
      </c>
      <c r="D182" s="3">
        <f>[1]Historicals!D135</f>
        <v>275</v>
      </c>
      <c r="E182" s="3">
        <f>[1]Historicals!E135</f>
        <v>0</v>
      </c>
      <c r="F182" s="3">
        <f>[1]Historicals!F135</f>
        <v>0</v>
      </c>
      <c r="G182" s="3">
        <f>[1]Historicals!G135</f>
        <v>0</v>
      </c>
      <c r="H182" s="3">
        <f>[1]Historicals!H135</f>
        <v>0</v>
      </c>
      <c r="I182" s="3">
        <f>[1]Historicals!I135</f>
        <v>0</v>
      </c>
      <c r="J182" s="3">
        <f>+I182*(1+J183)</f>
        <v>0</v>
      </c>
      <c r="K182" s="3">
        <f t="shared" ref="K182:N182" si="246">+J182*(1+K183)</f>
        <v>0</v>
      </c>
      <c r="L182" s="3">
        <f t="shared" si="246"/>
        <v>0</v>
      </c>
      <c r="M182" s="3">
        <f t="shared" si="246"/>
        <v>0</v>
      </c>
      <c r="N182" s="3">
        <f t="shared" si="246"/>
        <v>0</v>
      </c>
    </row>
    <row r="183" spans="1:14" x14ac:dyDescent="0.3">
      <c r="A183" s="44" t="s">
        <v>129</v>
      </c>
      <c r="B183" s="47" t="str">
        <f t="shared" ref="B183:I183" si="247">+IFERROR(B182/A182-1,"nm")</f>
        <v>nm</v>
      </c>
      <c r="C183" s="47">
        <f t="shared" si="247"/>
        <v>-8.6956521739129933E-3</v>
      </c>
      <c r="D183" s="47">
        <f t="shared" si="247"/>
        <v>0.20614035087719307</v>
      </c>
      <c r="E183" s="47">
        <f t="shared" si="247"/>
        <v>-1</v>
      </c>
      <c r="F183" s="47" t="str">
        <f t="shared" si="247"/>
        <v>nm</v>
      </c>
      <c r="G183" s="47" t="str">
        <f t="shared" si="247"/>
        <v>nm</v>
      </c>
      <c r="H183" s="47" t="str">
        <f t="shared" si="247"/>
        <v>nm</v>
      </c>
      <c r="I183" s="47" t="str">
        <f t="shared" si="247"/>
        <v>nm</v>
      </c>
      <c r="J183" s="47">
        <f>+J184+J185</f>
        <v>0</v>
      </c>
      <c r="K183" s="47">
        <f t="shared" ref="K183:N183" si="248">+K184+K185</f>
        <v>0</v>
      </c>
      <c r="L183" s="47">
        <f t="shared" si="248"/>
        <v>0</v>
      </c>
      <c r="M183" s="47">
        <f t="shared" si="248"/>
        <v>0</v>
      </c>
      <c r="N183" s="47">
        <f t="shared" si="248"/>
        <v>0</v>
      </c>
    </row>
    <row r="184" spans="1:14" x14ac:dyDescent="0.3">
      <c r="A184" s="44" t="s">
        <v>137</v>
      </c>
      <c r="B184" s="47">
        <f>[1]Historicals!B239</f>
        <v>-0.08</v>
      </c>
      <c r="C184" s="47">
        <f>[1]Historicals!C239</f>
        <v>0.05</v>
      </c>
      <c r="D184" s="47">
        <f>[1]Historicals!D239</f>
        <v>0.1</v>
      </c>
      <c r="E184" s="47">
        <f>[1]Historicals!E239</f>
        <v>0</v>
      </c>
      <c r="F184" s="47">
        <f>[1]Historicals!F239</f>
        <v>0</v>
      </c>
      <c r="G184" s="47">
        <f>[1]Historicals!G239</f>
        <v>0</v>
      </c>
      <c r="H184" s="47">
        <f>[1]Historicals!H239</f>
        <v>0</v>
      </c>
      <c r="I184" s="47">
        <f>[1]Historicals!I239</f>
        <v>0</v>
      </c>
      <c r="J184" s="49">
        <v>0</v>
      </c>
      <c r="K184" s="49">
        <f t="shared" ref="K184:N185" si="249">+J184</f>
        <v>0</v>
      </c>
      <c r="L184" s="49">
        <f t="shared" si="249"/>
        <v>0</v>
      </c>
      <c r="M184" s="49">
        <f t="shared" si="249"/>
        <v>0</v>
      </c>
      <c r="N184" s="49">
        <f t="shared" si="249"/>
        <v>0</v>
      </c>
    </row>
    <row r="185" spans="1:14" x14ac:dyDescent="0.3">
      <c r="A185" s="44" t="s">
        <v>138</v>
      </c>
      <c r="B185" s="47" t="str">
        <f t="shared" ref="B185:I185" si="250">+IFERROR(B183-B184,"nm")</f>
        <v>nm</v>
      </c>
      <c r="C185" s="47">
        <f t="shared" si="250"/>
        <v>-5.8695652173912996E-2</v>
      </c>
      <c r="D185" s="47">
        <f t="shared" si="250"/>
        <v>0.10614035087719306</v>
      </c>
      <c r="E185" s="47">
        <f t="shared" si="250"/>
        <v>-1</v>
      </c>
      <c r="F185" s="47" t="str">
        <f t="shared" si="250"/>
        <v>nm</v>
      </c>
      <c r="G185" s="47" t="str">
        <f t="shared" si="250"/>
        <v>nm</v>
      </c>
      <c r="H185" s="47" t="str">
        <f t="shared" si="250"/>
        <v>nm</v>
      </c>
      <c r="I185" s="47" t="str">
        <f t="shared" si="250"/>
        <v>nm</v>
      </c>
      <c r="J185" s="49">
        <v>0</v>
      </c>
      <c r="K185" s="49">
        <f t="shared" si="249"/>
        <v>0</v>
      </c>
      <c r="L185" s="49">
        <f t="shared" si="249"/>
        <v>0</v>
      </c>
      <c r="M185" s="49">
        <f t="shared" si="249"/>
        <v>0</v>
      </c>
      <c r="N185" s="49">
        <f t="shared" si="249"/>
        <v>0</v>
      </c>
    </row>
    <row r="186" spans="1:14" x14ac:dyDescent="0.3">
      <c r="A186" s="45" t="s">
        <v>115</v>
      </c>
      <c r="B186" s="3">
        <f>[1]Historicals!B136</f>
        <v>73</v>
      </c>
      <c r="C186" s="3">
        <f>[1]Historicals!C136</f>
        <v>71</v>
      </c>
      <c r="D186" s="3">
        <f>[1]Historicals!D136</f>
        <v>73</v>
      </c>
      <c r="E186" s="3">
        <f>[1]Historicals!E136</f>
        <v>0</v>
      </c>
      <c r="F186" s="3">
        <f>[1]Historicals!F136</f>
        <v>0</v>
      </c>
      <c r="G186" s="3">
        <f>[1]Historicals!G136</f>
        <v>0</v>
      </c>
      <c r="H186" s="3">
        <f>[1]Historicals!H136</f>
        <v>0</v>
      </c>
      <c r="I186" s="3">
        <f>[1]Historicals!I136</f>
        <v>0</v>
      </c>
      <c r="J186" s="3">
        <f>+I186*(1+J187)</f>
        <v>0</v>
      </c>
      <c r="K186" s="3">
        <f t="shared" ref="K186:N186" si="251">+J186*(1+K187)</f>
        <v>0</v>
      </c>
      <c r="L186" s="3">
        <f t="shared" si="251"/>
        <v>0</v>
      </c>
      <c r="M186" s="3">
        <f t="shared" si="251"/>
        <v>0</v>
      </c>
      <c r="N186" s="3">
        <f t="shared" si="251"/>
        <v>0</v>
      </c>
    </row>
    <row r="187" spans="1:14" x14ac:dyDescent="0.3">
      <c r="A187" s="44" t="s">
        <v>129</v>
      </c>
      <c r="B187" s="47" t="str">
        <f t="shared" ref="B187:I187" si="252">+IFERROR(B186/A186-1,"nm")</f>
        <v>nm</v>
      </c>
      <c r="C187" s="47">
        <f t="shared" si="252"/>
        <v>-2.7397260273972601E-2</v>
      </c>
      <c r="D187" s="47">
        <f t="shared" si="252"/>
        <v>2.8169014084507005E-2</v>
      </c>
      <c r="E187" s="47">
        <f t="shared" si="252"/>
        <v>-1</v>
      </c>
      <c r="F187" s="47" t="str">
        <f t="shared" si="252"/>
        <v>nm</v>
      </c>
      <c r="G187" s="47" t="str">
        <f t="shared" si="252"/>
        <v>nm</v>
      </c>
      <c r="H187" s="47" t="str">
        <f t="shared" si="252"/>
        <v>nm</v>
      </c>
      <c r="I187" s="47" t="str">
        <f t="shared" si="252"/>
        <v>nm</v>
      </c>
      <c r="J187" s="47">
        <f>+J188+J189</f>
        <v>0</v>
      </c>
      <c r="K187" s="47">
        <f t="shared" ref="K187:N187" si="253">+K188+K189</f>
        <v>0</v>
      </c>
      <c r="L187" s="47">
        <f t="shared" si="253"/>
        <v>0</v>
      </c>
      <c r="M187" s="47">
        <f t="shared" si="253"/>
        <v>0</v>
      </c>
      <c r="N187" s="47">
        <f t="shared" si="253"/>
        <v>0</v>
      </c>
    </row>
    <row r="188" spans="1:14" x14ac:dyDescent="0.3">
      <c r="A188" s="44" t="s">
        <v>137</v>
      </c>
      <c r="B188" s="47">
        <f>[1]Historicals!B240</f>
        <v>-0.06</v>
      </c>
      <c r="C188" s="47">
        <f>[1]Historicals!C240</f>
        <v>0.03</v>
      </c>
      <c r="D188" s="47">
        <f>[1]Historicals!D240</f>
        <v>-0.06</v>
      </c>
      <c r="E188" s="47">
        <f>[1]Historicals!E240</f>
        <v>0</v>
      </c>
      <c r="F188" s="47">
        <f>[1]Historicals!F240</f>
        <v>0</v>
      </c>
      <c r="G188" s="47">
        <f>[1]Historicals!G240</f>
        <v>0</v>
      </c>
      <c r="H188" s="47">
        <f>[1]Historicals!H240</f>
        <v>0</v>
      </c>
      <c r="I188" s="47">
        <f>[1]Historicals!I240</f>
        <v>0</v>
      </c>
      <c r="J188" s="49">
        <v>0</v>
      </c>
      <c r="K188" s="49">
        <f t="shared" ref="K188:N189" si="254">+J188</f>
        <v>0</v>
      </c>
      <c r="L188" s="49">
        <f t="shared" si="254"/>
        <v>0</v>
      </c>
      <c r="M188" s="49">
        <f t="shared" si="254"/>
        <v>0</v>
      </c>
      <c r="N188" s="49">
        <f t="shared" si="254"/>
        <v>0</v>
      </c>
    </row>
    <row r="189" spans="1:14" x14ac:dyDescent="0.3">
      <c r="A189" s="44" t="s">
        <v>138</v>
      </c>
      <c r="B189" s="47" t="str">
        <f t="shared" ref="B189:I189" si="255">+IFERROR(B187-B188,"nm")</f>
        <v>nm</v>
      </c>
      <c r="C189" s="47">
        <f t="shared" si="255"/>
        <v>-5.73972602739726E-2</v>
      </c>
      <c r="D189" s="47">
        <f t="shared" si="255"/>
        <v>8.8169014084507003E-2</v>
      </c>
      <c r="E189" s="47">
        <f t="shared" si="255"/>
        <v>-1</v>
      </c>
      <c r="F189" s="47" t="str">
        <f t="shared" si="255"/>
        <v>nm</v>
      </c>
      <c r="G189" s="47" t="str">
        <f t="shared" si="255"/>
        <v>nm</v>
      </c>
      <c r="H189" s="47" t="str">
        <f t="shared" si="255"/>
        <v>nm</v>
      </c>
      <c r="I189" s="47" t="str">
        <f t="shared" si="255"/>
        <v>nm</v>
      </c>
      <c r="J189" s="49">
        <v>0</v>
      </c>
      <c r="K189" s="49">
        <f t="shared" si="254"/>
        <v>0</v>
      </c>
      <c r="L189" s="49">
        <f t="shared" si="254"/>
        <v>0</v>
      </c>
      <c r="M189" s="49">
        <f t="shared" si="254"/>
        <v>0</v>
      </c>
      <c r="N189" s="49">
        <f t="shared" si="254"/>
        <v>0</v>
      </c>
    </row>
    <row r="190" spans="1:14" x14ac:dyDescent="0.3">
      <c r="A190" s="9" t="s">
        <v>130</v>
      </c>
      <c r="B190" s="48">
        <f t="shared" ref="B190:I190" si="256">+B197+B193</f>
        <v>122</v>
      </c>
      <c r="C190" s="48">
        <f t="shared" si="256"/>
        <v>192</v>
      </c>
      <c r="D190" s="48">
        <f t="shared" si="256"/>
        <v>242</v>
      </c>
      <c r="E190" s="48">
        <f t="shared" si="256"/>
        <v>0</v>
      </c>
      <c r="F190" s="48">
        <f t="shared" si="256"/>
        <v>0</v>
      </c>
      <c r="G190" s="48">
        <f t="shared" si="256"/>
        <v>0</v>
      </c>
      <c r="H190" s="48">
        <f t="shared" si="256"/>
        <v>0</v>
      </c>
      <c r="I190" s="48">
        <f t="shared" si="256"/>
        <v>0</v>
      </c>
      <c r="J190" s="48">
        <f>+J176*J192</f>
        <v>0</v>
      </c>
      <c r="K190" s="48">
        <f t="shared" ref="K190:N190" si="257">+K176*K192</f>
        <v>0</v>
      </c>
      <c r="L190" s="48">
        <f t="shared" si="257"/>
        <v>0</v>
      </c>
      <c r="M190" s="48">
        <f t="shared" si="257"/>
        <v>0</v>
      </c>
      <c r="N190" s="48">
        <f t="shared" si="257"/>
        <v>0</v>
      </c>
    </row>
    <row r="191" spans="1:14" x14ac:dyDescent="0.3">
      <c r="A191" s="46" t="s">
        <v>129</v>
      </c>
      <c r="B191" s="47" t="str">
        <f t="shared" ref="B191:H191" si="258">+IFERROR(B190/A190-1,"nm")</f>
        <v>nm</v>
      </c>
      <c r="C191" s="47">
        <f t="shared" si="258"/>
        <v>0.57377049180327866</v>
      </c>
      <c r="D191" s="47">
        <f t="shared" si="258"/>
        <v>0.26041666666666674</v>
      </c>
      <c r="E191" s="47">
        <f t="shared" si="258"/>
        <v>-1</v>
      </c>
      <c r="F191" s="47" t="str">
        <f t="shared" si="258"/>
        <v>nm</v>
      </c>
      <c r="G191" s="47" t="str">
        <f t="shared" si="258"/>
        <v>nm</v>
      </c>
      <c r="H191" s="47" t="str">
        <f t="shared" si="258"/>
        <v>nm</v>
      </c>
      <c r="I191" s="47" t="str">
        <f>+IFERROR(I190/H190-1,"nm")</f>
        <v>nm</v>
      </c>
      <c r="J191" s="47" t="str">
        <f t="shared" ref="J191:N191" si="259">+IFERROR(J190/I190-1,"nm")</f>
        <v>nm</v>
      </c>
      <c r="K191" s="47" t="str">
        <f t="shared" si="259"/>
        <v>nm</v>
      </c>
      <c r="L191" s="47" t="str">
        <f t="shared" si="259"/>
        <v>nm</v>
      </c>
      <c r="M191" s="47" t="str">
        <f t="shared" si="259"/>
        <v>nm</v>
      </c>
      <c r="N191" s="47" t="str">
        <f t="shared" si="259"/>
        <v>nm</v>
      </c>
    </row>
    <row r="192" spans="1:14" x14ac:dyDescent="0.3">
      <c r="A192" s="46" t="s">
        <v>131</v>
      </c>
      <c r="B192" s="47">
        <f>+IFERROR(B190/B176,"nm")</f>
        <v>0.16158940397350993</v>
      </c>
      <c r="C192" s="47">
        <f t="shared" ref="C192:I192" si="260">+IFERROR(C190/C176,"nm")</f>
        <v>0.22094361334867663</v>
      </c>
      <c r="D192" s="47">
        <f t="shared" si="260"/>
        <v>0.23865877712031558</v>
      </c>
      <c r="E192" s="47" t="str">
        <f t="shared" si="260"/>
        <v>nm</v>
      </c>
      <c r="F192" s="47" t="str">
        <f t="shared" si="260"/>
        <v>nm</v>
      </c>
      <c r="G192" s="47" t="str">
        <f t="shared" si="260"/>
        <v>nm</v>
      </c>
      <c r="H192" s="47" t="str">
        <f t="shared" si="260"/>
        <v>nm</v>
      </c>
      <c r="I192" s="47" t="str">
        <f t="shared" si="260"/>
        <v>nm</v>
      </c>
      <c r="J192" s="49">
        <v>0</v>
      </c>
      <c r="K192" s="49">
        <f t="shared" ref="K192:N192" si="261">+J192</f>
        <v>0</v>
      </c>
      <c r="L192" s="49">
        <f t="shared" si="261"/>
        <v>0</v>
      </c>
      <c r="M192" s="49">
        <f t="shared" si="261"/>
        <v>0</v>
      </c>
      <c r="N192" s="49">
        <f t="shared" si="261"/>
        <v>0</v>
      </c>
    </row>
    <row r="193" spans="1:14" x14ac:dyDescent="0.3">
      <c r="A193" s="9" t="s">
        <v>132</v>
      </c>
      <c r="B193" s="9">
        <f>[1]Historicals!B206</f>
        <v>22</v>
      </c>
      <c r="C193" s="9">
        <f>[1]Historicals!C206</f>
        <v>18</v>
      </c>
      <c r="D193" s="9">
        <f>[1]Historicals!D206</f>
        <v>18</v>
      </c>
      <c r="E193" s="9">
        <f>[1]Historicals!E206</f>
        <v>0</v>
      </c>
      <c r="F193" s="9">
        <f>[1]Historicals!F206</f>
        <v>0</v>
      </c>
      <c r="G193" s="9">
        <f>[1]Historicals!G206</f>
        <v>0</v>
      </c>
      <c r="H193" s="9">
        <f>[1]Historicals!H206</f>
        <v>0</v>
      </c>
      <c r="I193" s="9">
        <f>[1]Historicals!I206</f>
        <v>0</v>
      </c>
      <c r="J193" s="48">
        <f>+J196*J203</f>
        <v>0</v>
      </c>
      <c r="K193" s="48">
        <f>+K196*K203</f>
        <v>0</v>
      </c>
      <c r="L193" s="48">
        <f>+L196*L203</f>
        <v>0</v>
      </c>
      <c r="M193" s="48">
        <f>+M196*M203</f>
        <v>0</v>
      </c>
      <c r="N193" s="48">
        <f>+N196*N203</f>
        <v>0</v>
      </c>
    </row>
    <row r="194" spans="1:14" x14ac:dyDescent="0.3">
      <c r="A194" s="46" t="s">
        <v>129</v>
      </c>
      <c r="B194" s="47" t="str">
        <f t="shared" ref="B194:N194" si="262">+IFERROR(B193/A193-1,"nm")</f>
        <v>nm</v>
      </c>
      <c r="C194" s="47">
        <f t="shared" si="262"/>
        <v>-0.18181818181818177</v>
      </c>
      <c r="D194" s="47">
        <f t="shared" si="262"/>
        <v>0</v>
      </c>
      <c r="E194" s="47">
        <f t="shared" si="262"/>
        <v>-1</v>
      </c>
      <c r="F194" s="47" t="str">
        <f t="shared" si="262"/>
        <v>nm</v>
      </c>
      <c r="G194" s="47" t="str">
        <f t="shared" si="262"/>
        <v>nm</v>
      </c>
      <c r="H194" s="47" t="str">
        <f t="shared" si="262"/>
        <v>nm</v>
      </c>
      <c r="I194" s="47" t="str">
        <f t="shared" si="262"/>
        <v>nm</v>
      </c>
      <c r="J194" s="47" t="str">
        <f t="shared" si="262"/>
        <v>nm</v>
      </c>
      <c r="K194" s="47" t="str">
        <f t="shared" si="262"/>
        <v>nm</v>
      </c>
      <c r="L194" s="47" t="str">
        <f t="shared" si="262"/>
        <v>nm</v>
      </c>
      <c r="M194" s="47" t="str">
        <f t="shared" si="262"/>
        <v>nm</v>
      </c>
      <c r="N194" s="47" t="str">
        <f t="shared" si="262"/>
        <v>nm</v>
      </c>
    </row>
    <row r="195" spans="1:14" x14ac:dyDescent="0.3">
      <c r="A195" s="46" t="s">
        <v>133</v>
      </c>
      <c r="B195" s="47">
        <f>+IFERROR(B193/B176,"nm")</f>
        <v>2.9139072847682121E-2</v>
      </c>
      <c r="C195" s="47">
        <f t="shared" ref="C195:I195" si="263">+IFERROR(C193/C176,"nm")</f>
        <v>2.0713463751438434E-2</v>
      </c>
      <c r="D195" s="47">
        <f t="shared" si="263"/>
        <v>1.7751479289940829E-2</v>
      </c>
      <c r="E195" s="47" t="str">
        <f t="shared" si="263"/>
        <v>nm</v>
      </c>
      <c r="F195" s="47" t="str">
        <f t="shared" si="263"/>
        <v>nm</v>
      </c>
      <c r="G195" s="47" t="str">
        <f t="shared" si="263"/>
        <v>nm</v>
      </c>
      <c r="H195" s="47" t="str">
        <f t="shared" si="263"/>
        <v>nm</v>
      </c>
      <c r="I195" s="47" t="str">
        <f t="shared" si="263"/>
        <v>nm</v>
      </c>
      <c r="J195" s="47" t="str">
        <f>+IFERROR(J193/J176,"nm")</f>
        <v>nm</v>
      </c>
      <c r="K195" s="47" t="str">
        <f t="shared" ref="K195:N195" si="264">+IFERROR(K193/K176,"nm")</f>
        <v>nm</v>
      </c>
      <c r="L195" s="47" t="str">
        <f t="shared" si="264"/>
        <v>nm</v>
      </c>
      <c r="M195" s="47" t="str">
        <f t="shared" si="264"/>
        <v>nm</v>
      </c>
      <c r="N195" s="47" t="str">
        <f t="shared" si="264"/>
        <v>nm</v>
      </c>
    </row>
    <row r="196" spans="1:14" x14ac:dyDescent="0.3">
      <c r="A196" s="46" t="s">
        <v>140</v>
      </c>
      <c r="B196" s="47">
        <f t="shared" ref="B196:I196" si="265">+IFERROR(B193/B203,"nm")</f>
        <v>0.10731707317073171</v>
      </c>
      <c r="C196" s="47">
        <f t="shared" si="265"/>
        <v>8.0717488789237665E-2</v>
      </c>
      <c r="D196" s="47">
        <f t="shared" si="265"/>
        <v>8.0717488789237665E-2</v>
      </c>
      <c r="E196" s="47" t="str">
        <f t="shared" si="265"/>
        <v>nm</v>
      </c>
      <c r="F196" s="47" t="str">
        <f t="shared" si="265"/>
        <v>nm</v>
      </c>
      <c r="G196" s="47" t="str">
        <f t="shared" si="265"/>
        <v>nm</v>
      </c>
      <c r="H196" s="47" t="str">
        <f t="shared" si="265"/>
        <v>nm</v>
      </c>
      <c r="I196" s="47" t="str">
        <f t="shared" si="265"/>
        <v>nm</v>
      </c>
      <c r="J196" s="49">
        <v>0</v>
      </c>
      <c r="K196" s="49">
        <f t="shared" ref="K196:N196" si="266">+J196</f>
        <v>0</v>
      </c>
      <c r="L196" s="49">
        <f t="shared" si="266"/>
        <v>0</v>
      </c>
      <c r="M196" s="49">
        <f t="shared" si="266"/>
        <v>0</v>
      </c>
      <c r="N196" s="49">
        <f t="shared" si="266"/>
        <v>0</v>
      </c>
    </row>
    <row r="197" spans="1:14" x14ac:dyDescent="0.3">
      <c r="A197" s="9" t="s">
        <v>134</v>
      </c>
      <c r="B197" s="9">
        <f>[1]Historicals!B161</f>
        <v>100</v>
      </c>
      <c r="C197" s="9">
        <f>[1]Historicals!C161</f>
        <v>174</v>
      </c>
      <c r="D197" s="9">
        <f>[1]Historicals!D161</f>
        <v>224</v>
      </c>
      <c r="E197" s="9">
        <f>[1]Historicals!E161</f>
        <v>0</v>
      </c>
      <c r="F197" s="9">
        <f>[1]Historicals!F161</f>
        <v>0</v>
      </c>
      <c r="G197" s="9">
        <f>[1]Historicals!G161</f>
        <v>0</v>
      </c>
      <c r="H197" s="9">
        <f>[1]Historicals!H161</f>
        <v>0</v>
      </c>
      <c r="I197" s="9">
        <f>[1]Historicals!I161</f>
        <v>0</v>
      </c>
      <c r="J197" s="9">
        <f>+J190-J193</f>
        <v>0</v>
      </c>
      <c r="K197" s="9">
        <f>+K190-K193</f>
        <v>0</v>
      </c>
      <c r="L197" s="9">
        <f>+L190-L193</f>
        <v>0</v>
      </c>
      <c r="M197" s="9">
        <f>+M190-M193</f>
        <v>0</v>
      </c>
      <c r="N197" s="9">
        <f>+N190-N193</f>
        <v>0</v>
      </c>
    </row>
    <row r="198" spans="1:14" x14ac:dyDescent="0.3">
      <c r="A198" s="46" t="s">
        <v>129</v>
      </c>
      <c r="B198" s="47" t="str">
        <f t="shared" ref="B198:N198" si="267">+IFERROR(B197/A197-1,"nm")</f>
        <v>nm</v>
      </c>
      <c r="C198" s="47">
        <f t="shared" si="267"/>
        <v>0.74</v>
      </c>
      <c r="D198" s="47">
        <f t="shared" si="267"/>
        <v>0.28735632183908044</v>
      </c>
      <c r="E198" s="47">
        <f t="shared" si="267"/>
        <v>-1</v>
      </c>
      <c r="F198" s="47" t="str">
        <f t="shared" si="267"/>
        <v>nm</v>
      </c>
      <c r="G198" s="47" t="str">
        <f t="shared" si="267"/>
        <v>nm</v>
      </c>
      <c r="H198" s="47" t="str">
        <f t="shared" si="267"/>
        <v>nm</v>
      </c>
      <c r="I198" s="47" t="str">
        <f t="shared" si="267"/>
        <v>nm</v>
      </c>
      <c r="J198" s="47" t="str">
        <f t="shared" si="267"/>
        <v>nm</v>
      </c>
      <c r="K198" s="47" t="str">
        <f t="shared" si="267"/>
        <v>nm</v>
      </c>
      <c r="L198" s="47" t="str">
        <f t="shared" si="267"/>
        <v>nm</v>
      </c>
      <c r="M198" s="47" t="str">
        <f t="shared" si="267"/>
        <v>nm</v>
      </c>
      <c r="N198" s="47" t="str">
        <f t="shared" si="267"/>
        <v>nm</v>
      </c>
    </row>
    <row r="199" spans="1:14" x14ac:dyDescent="0.3">
      <c r="A199" s="46" t="s">
        <v>131</v>
      </c>
      <c r="B199" s="47">
        <f>+IFERROR(B197/B176,"nm")</f>
        <v>0.13245033112582782</v>
      </c>
      <c r="C199" s="47">
        <f t="shared" ref="C199:I199" si="268">+IFERROR(C197/C176,"nm")</f>
        <v>0.2002301495972382</v>
      </c>
      <c r="D199" s="47">
        <f t="shared" si="268"/>
        <v>0.22090729783037474</v>
      </c>
      <c r="E199" s="47" t="str">
        <f t="shared" si="268"/>
        <v>nm</v>
      </c>
      <c r="F199" s="47" t="str">
        <f t="shared" si="268"/>
        <v>nm</v>
      </c>
      <c r="G199" s="47" t="str">
        <f t="shared" si="268"/>
        <v>nm</v>
      </c>
      <c r="H199" s="47" t="str">
        <f t="shared" si="268"/>
        <v>nm</v>
      </c>
      <c r="I199" s="47" t="str">
        <f t="shared" si="268"/>
        <v>nm</v>
      </c>
      <c r="J199" s="47" t="str">
        <f>+IFERROR(J197/J176,"nm")</f>
        <v>nm</v>
      </c>
      <c r="K199" s="47" t="str">
        <f t="shared" ref="K199:N199" si="269">+IFERROR(K197/K176,"nm")</f>
        <v>nm</v>
      </c>
      <c r="L199" s="47" t="str">
        <f t="shared" si="269"/>
        <v>nm</v>
      </c>
      <c r="M199" s="47" t="str">
        <f t="shared" si="269"/>
        <v>nm</v>
      </c>
      <c r="N199" s="47" t="str">
        <f t="shared" si="269"/>
        <v>nm</v>
      </c>
    </row>
    <row r="200" spans="1:14" x14ac:dyDescent="0.3">
      <c r="A200" s="9" t="s">
        <v>135</v>
      </c>
      <c r="B200" s="9">
        <f>[1]Historicals!B191</f>
        <v>15</v>
      </c>
      <c r="C200" s="9">
        <f>[1]Historicals!C191</f>
        <v>13</v>
      </c>
      <c r="D200" s="9">
        <f>[1]Historicals!D191</f>
        <v>21</v>
      </c>
      <c r="E200" s="9">
        <f>[1]Historicals!E191</f>
        <v>0</v>
      </c>
      <c r="F200" s="9">
        <f>[1]Historicals!F191</f>
        <v>0</v>
      </c>
      <c r="G200" s="9">
        <f>[1]Historicals!G191</f>
        <v>0</v>
      </c>
      <c r="H200" s="9">
        <f>[1]Historicals!H191</f>
        <v>0</v>
      </c>
      <c r="I200" s="9">
        <f>[1]Historicals!I191</f>
        <v>0</v>
      </c>
      <c r="J200" s="48">
        <f>+J176*J202</f>
        <v>0</v>
      </c>
      <c r="K200" s="48">
        <f t="shared" ref="K200:N200" si="270">+K176*K202</f>
        <v>0</v>
      </c>
      <c r="L200" s="48">
        <f t="shared" si="270"/>
        <v>0</v>
      </c>
      <c r="M200" s="48">
        <f t="shared" si="270"/>
        <v>0</v>
      </c>
      <c r="N200" s="48">
        <f t="shared" si="270"/>
        <v>0</v>
      </c>
    </row>
    <row r="201" spans="1:14" x14ac:dyDescent="0.3">
      <c r="A201" s="46" t="s">
        <v>129</v>
      </c>
      <c r="B201" s="47" t="str">
        <f t="shared" ref="B201:N201" si="271">+IFERROR(B200/A200-1,"nm")</f>
        <v>nm</v>
      </c>
      <c r="C201" s="47">
        <f t="shared" si="271"/>
        <v>-0.1333333333333333</v>
      </c>
      <c r="D201" s="47">
        <f t="shared" si="271"/>
        <v>0.61538461538461542</v>
      </c>
      <c r="E201" s="47">
        <f t="shared" si="271"/>
        <v>-1</v>
      </c>
      <c r="F201" s="47" t="str">
        <f t="shared" si="271"/>
        <v>nm</v>
      </c>
      <c r="G201" s="47" t="str">
        <f t="shared" si="271"/>
        <v>nm</v>
      </c>
      <c r="H201" s="47" t="str">
        <f t="shared" si="271"/>
        <v>nm</v>
      </c>
      <c r="I201" s="47" t="str">
        <f t="shared" si="271"/>
        <v>nm</v>
      </c>
      <c r="J201" s="47" t="str">
        <f t="shared" si="271"/>
        <v>nm</v>
      </c>
      <c r="K201" s="47" t="str">
        <f t="shared" si="271"/>
        <v>nm</v>
      </c>
      <c r="L201" s="47" t="str">
        <f t="shared" si="271"/>
        <v>nm</v>
      </c>
      <c r="M201" s="47" t="str">
        <f t="shared" si="271"/>
        <v>nm</v>
      </c>
      <c r="N201" s="47" t="str">
        <f t="shared" si="271"/>
        <v>nm</v>
      </c>
    </row>
    <row r="202" spans="1:14" x14ac:dyDescent="0.3">
      <c r="A202" s="46" t="s">
        <v>133</v>
      </c>
      <c r="B202" s="47">
        <f>+IFERROR(B200/B176,"nm")</f>
        <v>1.9867549668874173E-2</v>
      </c>
      <c r="C202" s="47">
        <f t="shared" ref="C202:I202" si="272">+IFERROR(C200/C176,"nm")</f>
        <v>1.4959723820483314E-2</v>
      </c>
      <c r="D202" s="47">
        <f t="shared" si="272"/>
        <v>2.0710059171597635E-2</v>
      </c>
      <c r="E202" s="47" t="str">
        <f t="shared" si="272"/>
        <v>nm</v>
      </c>
      <c r="F202" s="47" t="str">
        <f t="shared" si="272"/>
        <v>nm</v>
      </c>
      <c r="G202" s="47" t="str">
        <f t="shared" si="272"/>
        <v>nm</v>
      </c>
      <c r="H202" s="47" t="str">
        <f t="shared" si="272"/>
        <v>nm</v>
      </c>
      <c r="I202" s="47" t="str">
        <f t="shared" si="272"/>
        <v>nm</v>
      </c>
      <c r="J202" s="49">
        <v>0</v>
      </c>
      <c r="K202" s="49">
        <f t="shared" ref="K202:N202" si="273">+J202</f>
        <v>0</v>
      </c>
      <c r="L202" s="49">
        <f t="shared" si="273"/>
        <v>0</v>
      </c>
      <c r="M202" s="49">
        <f t="shared" si="273"/>
        <v>0</v>
      </c>
      <c r="N202" s="49">
        <f t="shared" si="273"/>
        <v>0</v>
      </c>
    </row>
    <row r="203" spans="1:14" x14ac:dyDescent="0.3">
      <c r="A203" s="9" t="s">
        <v>141</v>
      </c>
      <c r="B203" s="9">
        <f>[1]Historicals!B176</f>
        <v>205</v>
      </c>
      <c r="C203" s="9">
        <f>[1]Historicals!C176</f>
        <v>223</v>
      </c>
      <c r="D203" s="9">
        <f>[1]Historicals!D176</f>
        <v>223</v>
      </c>
      <c r="E203" s="9">
        <f>[1]Historicals!E176</f>
        <v>0</v>
      </c>
      <c r="F203" s="9">
        <f>[1]Historicals!F176</f>
        <v>0</v>
      </c>
      <c r="G203" s="9">
        <f>[1]Historicals!G176</f>
        <v>0</v>
      </c>
      <c r="H203" s="9">
        <f>[1]Historicals!H176</f>
        <v>0</v>
      </c>
      <c r="I203" s="9">
        <f>[1]Historicals!I176</f>
        <v>0</v>
      </c>
      <c r="J203" s="48">
        <f t="shared" ref="J203:N203" si="274">+J176*J205</f>
        <v>0</v>
      </c>
      <c r="K203" s="48">
        <f t="shared" si="274"/>
        <v>0</v>
      </c>
      <c r="L203" s="48">
        <f t="shared" si="274"/>
        <v>0</v>
      </c>
      <c r="M203" s="48">
        <f t="shared" si="274"/>
        <v>0</v>
      </c>
      <c r="N203" s="48">
        <f t="shared" si="274"/>
        <v>0</v>
      </c>
    </row>
    <row r="204" spans="1:14" x14ac:dyDescent="0.3">
      <c r="A204" s="46" t="s">
        <v>129</v>
      </c>
      <c r="B204" s="47" t="str">
        <f t="shared" ref="B204:I204" si="275">+IFERROR(B203/A203-1,"nm")</f>
        <v>nm</v>
      </c>
      <c r="C204" s="47">
        <f t="shared" si="275"/>
        <v>8.7804878048780566E-2</v>
      </c>
      <c r="D204" s="47">
        <f t="shared" si="275"/>
        <v>0</v>
      </c>
      <c r="E204" s="47">
        <f t="shared" si="275"/>
        <v>-1</v>
      </c>
      <c r="F204" s="47" t="str">
        <f t="shared" si="275"/>
        <v>nm</v>
      </c>
      <c r="G204" s="47" t="str">
        <f t="shared" si="275"/>
        <v>nm</v>
      </c>
      <c r="H204" s="47" t="str">
        <f t="shared" si="275"/>
        <v>nm</v>
      </c>
      <c r="I204" s="47" t="str">
        <f t="shared" si="275"/>
        <v>nm</v>
      </c>
      <c r="J204" s="47">
        <f>+J205+J206</f>
        <v>0</v>
      </c>
      <c r="K204" s="47">
        <f t="shared" ref="K204:N204" si="276">+K205+K206</f>
        <v>0</v>
      </c>
      <c r="L204" s="47">
        <f t="shared" si="276"/>
        <v>0</v>
      </c>
      <c r="M204" s="47">
        <f t="shared" si="276"/>
        <v>0</v>
      </c>
      <c r="N204" s="47">
        <f t="shared" si="276"/>
        <v>0</v>
      </c>
    </row>
    <row r="205" spans="1:14" x14ac:dyDescent="0.3">
      <c r="A205" s="46" t="s">
        <v>133</v>
      </c>
      <c r="B205" s="47">
        <f>+IFERROR(B203/B176,"nm")</f>
        <v>0.27152317880794702</v>
      </c>
      <c r="C205" s="47">
        <f t="shared" ref="C205:I205" si="277">+IFERROR(C203/C176,"nm")</f>
        <v>0.25661680092059841</v>
      </c>
      <c r="D205" s="47">
        <f t="shared" si="277"/>
        <v>0.21992110453648916</v>
      </c>
      <c r="E205" s="47" t="str">
        <f t="shared" si="277"/>
        <v>nm</v>
      </c>
      <c r="F205" s="47" t="str">
        <f t="shared" si="277"/>
        <v>nm</v>
      </c>
      <c r="G205" s="47" t="str">
        <f t="shared" si="277"/>
        <v>nm</v>
      </c>
      <c r="H205" s="47" t="str">
        <f t="shared" si="277"/>
        <v>nm</v>
      </c>
      <c r="I205" s="47" t="str">
        <f t="shared" si="277"/>
        <v>nm</v>
      </c>
      <c r="J205" s="49">
        <v>0</v>
      </c>
      <c r="K205" s="49">
        <f t="shared" ref="K205:N205" si="278">+J205</f>
        <v>0</v>
      </c>
      <c r="L205" s="49">
        <f t="shared" si="278"/>
        <v>0</v>
      </c>
      <c r="M205" s="49">
        <f t="shared" si="278"/>
        <v>0</v>
      </c>
      <c r="N205" s="49">
        <f t="shared" si="278"/>
        <v>0</v>
      </c>
    </row>
    <row r="206" spans="1:14" x14ac:dyDescent="0.3">
      <c r="A206" s="43" t="str">
        <f>[1]Historicals!A137</f>
        <v>Emerging Markets</v>
      </c>
      <c r="B206" s="43"/>
      <c r="C206" s="43"/>
      <c r="D206" s="43"/>
      <c r="E206" s="43"/>
      <c r="F206" s="43"/>
      <c r="G206" s="43"/>
      <c r="H206" s="43"/>
      <c r="I206" s="43"/>
      <c r="J206" s="39"/>
      <c r="K206" s="39"/>
      <c r="L206" s="39"/>
      <c r="M206" s="39"/>
      <c r="N206" s="39"/>
    </row>
    <row r="207" spans="1:14" x14ac:dyDescent="0.3">
      <c r="A207" s="9" t="s">
        <v>136</v>
      </c>
      <c r="B207" s="9">
        <f>[1]Historicals!B137</f>
        <v>3898</v>
      </c>
      <c r="C207" s="9">
        <f>[1]Historicals!C137</f>
        <v>3701</v>
      </c>
      <c r="D207" s="9">
        <f>[1]Historicals!D137</f>
        <v>3995</v>
      </c>
      <c r="E207" s="9">
        <f>[1]Historicals!E137</f>
        <v>0</v>
      </c>
      <c r="F207" s="9">
        <f>[1]Historicals!F137</f>
        <v>0</v>
      </c>
      <c r="G207" s="9">
        <f>[1]Historicals!G137</f>
        <v>0</v>
      </c>
      <c r="H207" s="9">
        <f>[1]Historicals!H137</f>
        <v>0</v>
      </c>
      <c r="I207" s="9">
        <f>[1]Historicals!I137</f>
        <v>0</v>
      </c>
      <c r="J207" s="9">
        <f>+SUM(J209+J213+J217)</f>
        <v>0</v>
      </c>
      <c r="K207" s="9">
        <f t="shared" ref="K207:N207" si="279">+SUM(K209+K213+K217)</f>
        <v>0</v>
      </c>
      <c r="L207" s="9">
        <f t="shared" si="279"/>
        <v>0</v>
      </c>
      <c r="M207" s="9">
        <f t="shared" si="279"/>
        <v>0</v>
      </c>
      <c r="N207" s="9">
        <f t="shared" si="279"/>
        <v>0</v>
      </c>
    </row>
    <row r="208" spans="1:14" x14ac:dyDescent="0.3">
      <c r="A208" s="44" t="s">
        <v>129</v>
      </c>
      <c r="B208" s="47" t="str">
        <f t="shared" ref="B208:H208" si="280">+IFERROR(B207/A207-1,"nm")</f>
        <v>nm</v>
      </c>
      <c r="C208" s="47">
        <f t="shared" si="280"/>
        <v>-5.0538737814263768E-2</v>
      </c>
      <c r="D208" s="47">
        <f t="shared" si="280"/>
        <v>7.9437989732504821E-2</v>
      </c>
      <c r="E208" s="47">
        <f t="shared" si="280"/>
        <v>-1</v>
      </c>
      <c r="F208" s="47" t="str">
        <f t="shared" si="280"/>
        <v>nm</v>
      </c>
      <c r="G208" s="47" t="str">
        <f t="shared" si="280"/>
        <v>nm</v>
      </c>
      <c r="H208" s="47" t="str">
        <f t="shared" si="280"/>
        <v>nm</v>
      </c>
      <c r="I208" s="47" t="str">
        <f>+IFERROR(I207/H207-1,"nm")</f>
        <v>nm</v>
      </c>
      <c r="J208" s="47" t="str">
        <f t="shared" ref="J208:N208" si="281">+IFERROR(J207/I207-1,"nm")</f>
        <v>nm</v>
      </c>
      <c r="K208" s="47" t="str">
        <f t="shared" si="281"/>
        <v>nm</v>
      </c>
      <c r="L208" s="47" t="str">
        <f t="shared" si="281"/>
        <v>nm</v>
      </c>
      <c r="M208" s="47" t="str">
        <f t="shared" si="281"/>
        <v>nm</v>
      </c>
      <c r="N208" s="47" t="str">
        <f t="shared" si="281"/>
        <v>nm</v>
      </c>
    </row>
    <row r="209" spans="1:14" x14ac:dyDescent="0.3">
      <c r="A209" s="45" t="s">
        <v>113</v>
      </c>
      <c r="B209" s="3">
        <f>[1]Historicals!B138</f>
        <v>2641</v>
      </c>
      <c r="C209" s="3">
        <f>[1]Historicals!C138</f>
        <v>2536</v>
      </c>
      <c r="D209" s="3">
        <f>[1]Historicals!D138</f>
        <v>2816</v>
      </c>
      <c r="E209" s="3">
        <f>[1]Historicals!E138</f>
        <v>0</v>
      </c>
      <c r="F209" s="3">
        <f>[1]Historicals!F138</f>
        <v>0</v>
      </c>
      <c r="G209" s="3">
        <f>[1]Historicals!G138</f>
        <v>0</v>
      </c>
      <c r="H209" s="3">
        <f>[1]Historicals!H138</f>
        <v>0</v>
      </c>
      <c r="I209" s="3">
        <f>[1]Historicals!I138</f>
        <v>0</v>
      </c>
      <c r="J209" s="3">
        <f>+I209*(1+J210)</f>
        <v>0</v>
      </c>
      <c r="K209" s="3">
        <f t="shared" ref="K209:N209" si="282">+J209*(1+K210)</f>
        <v>0</v>
      </c>
      <c r="L209" s="3">
        <f t="shared" si="282"/>
        <v>0</v>
      </c>
      <c r="M209" s="3">
        <f t="shared" si="282"/>
        <v>0</v>
      </c>
      <c r="N209" s="3">
        <f t="shared" si="282"/>
        <v>0</v>
      </c>
    </row>
    <row r="210" spans="1:14" x14ac:dyDescent="0.3">
      <c r="A210" s="44" t="s">
        <v>129</v>
      </c>
      <c r="B210" s="47" t="str">
        <f t="shared" ref="B210:I210" si="283">+IFERROR(B209/A209-1,"nm")</f>
        <v>nm</v>
      </c>
      <c r="C210" s="47">
        <f t="shared" si="283"/>
        <v>-3.9757667550170406E-2</v>
      </c>
      <c r="D210" s="47">
        <f t="shared" si="283"/>
        <v>0.11041009463722395</v>
      </c>
      <c r="E210" s="47">
        <f t="shared" si="283"/>
        <v>-1</v>
      </c>
      <c r="F210" s="47" t="str">
        <f t="shared" si="283"/>
        <v>nm</v>
      </c>
      <c r="G210" s="47" t="str">
        <f t="shared" si="283"/>
        <v>nm</v>
      </c>
      <c r="H210" s="47" t="str">
        <f t="shared" si="283"/>
        <v>nm</v>
      </c>
      <c r="I210" s="47" t="str">
        <f t="shared" si="283"/>
        <v>nm</v>
      </c>
      <c r="J210" s="47">
        <f>+J211+J212</f>
        <v>0</v>
      </c>
      <c r="K210" s="47">
        <f t="shared" ref="K210:N210" si="284">+K211+K212</f>
        <v>0</v>
      </c>
      <c r="L210" s="47">
        <f t="shared" si="284"/>
        <v>0</v>
      </c>
      <c r="M210" s="47">
        <f t="shared" si="284"/>
        <v>0</v>
      </c>
      <c r="N210" s="47">
        <f t="shared" si="284"/>
        <v>0</v>
      </c>
    </row>
    <row r="211" spans="1:14" x14ac:dyDescent="0.3">
      <c r="A211" s="44" t="s">
        <v>137</v>
      </c>
      <c r="B211" s="47">
        <f>[1]Historicals!B242</f>
        <v>0.09</v>
      </c>
      <c r="C211" s="47">
        <f>[1]Historicals!C242</f>
        <v>0.14000000000000001</v>
      </c>
      <c r="D211" s="47">
        <f>[1]Historicals!D242</f>
        <v>0.17</v>
      </c>
      <c r="E211" s="47">
        <f>[1]Historicals!E242</f>
        <v>0</v>
      </c>
      <c r="F211" s="47">
        <f>[1]Historicals!F242</f>
        <v>0</v>
      </c>
      <c r="G211" s="47">
        <f>[1]Historicals!G242</f>
        <v>0</v>
      </c>
      <c r="H211" s="47">
        <f>[1]Historicals!H242</f>
        <v>0</v>
      </c>
      <c r="I211" s="47">
        <f>[1]Historicals!I242</f>
        <v>0</v>
      </c>
      <c r="J211" s="49">
        <v>0</v>
      </c>
      <c r="K211" s="49">
        <f t="shared" ref="K211:N212" si="285">+J211</f>
        <v>0</v>
      </c>
      <c r="L211" s="49">
        <f t="shared" si="285"/>
        <v>0</v>
      </c>
      <c r="M211" s="49">
        <f t="shared" si="285"/>
        <v>0</v>
      </c>
      <c r="N211" s="49">
        <f t="shared" si="285"/>
        <v>0</v>
      </c>
    </row>
    <row r="212" spans="1:14" x14ac:dyDescent="0.3">
      <c r="A212" s="44" t="s">
        <v>138</v>
      </c>
      <c r="B212" s="47" t="str">
        <f t="shared" ref="B212:I212" si="286">+IFERROR(B210-B211,"nm")</f>
        <v>nm</v>
      </c>
      <c r="C212" s="47">
        <f t="shared" si="286"/>
        <v>-0.17975766755017042</v>
      </c>
      <c r="D212" s="47">
        <f t="shared" si="286"/>
        <v>-5.9589905362776058E-2</v>
      </c>
      <c r="E212" s="47">
        <f t="shared" si="286"/>
        <v>-1</v>
      </c>
      <c r="F212" s="47" t="str">
        <f t="shared" si="286"/>
        <v>nm</v>
      </c>
      <c r="G212" s="47" t="str">
        <f t="shared" si="286"/>
        <v>nm</v>
      </c>
      <c r="H212" s="47" t="str">
        <f t="shared" si="286"/>
        <v>nm</v>
      </c>
      <c r="I212" s="47" t="str">
        <f t="shared" si="286"/>
        <v>nm</v>
      </c>
      <c r="J212" s="49">
        <v>0</v>
      </c>
      <c r="K212" s="49">
        <f t="shared" si="285"/>
        <v>0</v>
      </c>
      <c r="L212" s="49">
        <f t="shared" si="285"/>
        <v>0</v>
      </c>
      <c r="M212" s="49">
        <f t="shared" si="285"/>
        <v>0</v>
      </c>
      <c r="N212" s="49">
        <f t="shared" si="285"/>
        <v>0</v>
      </c>
    </row>
    <row r="213" spans="1:14" x14ac:dyDescent="0.3">
      <c r="A213" s="45" t="s">
        <v>114</v>
      </c>
      <c r="B213" s="3">
        <f>[1]Historicals!B139</f>
        <v>1021</v>
      </c>
      <c r="C213" s="3">
        <f>[1]Historicals!C139</f>
        <v>947</v>
      </c>
      <c r="D213" s="3">
        <f>[1]Historicals!D139</f>
        <v>966</v>
      </c>
      <c r="E213" s="3">
        <f>[1]Historicals!E139</f>
        <v>0</v>
      </c>
      <c r="F213" s="3">
        <f>[1]Historicals!F139</f>
        <v>0</v>
      </c>
      <c r="G213" s="3">
        <f>[1]Historicals!G139</f>
        <v>0</v>
      </c>
      <c r="H213" s="3">
        <f>[1]Historicals!H139</f>
        <v>0</v>
      </c>
      <c r="I213" s="3">
        <f>[1]Historicals!I139</f>
        <v>0</v>
      </c>
      <c r="J213" s="3">
        <f>+I213*(1+J214)</f>
        <v>0</v>
      </c>
      <c r="K213" s="3">
        <f t="shared" ref="K213:N213" si="287">+J213*(1+K214)</f>
        <v>0</v>
      </c>
      <c r="L213" s="3">
        <f t="shared" si="287"/>
        <v>0</v>
      </c>
      <c r="M213" s="3">
        <f t="shared" si="287"/>
        <v>0</v>
      </c>
      <c r="N213" s="3">
        <f t="shared" si="287"/>
        <v>0</v>
      </c>
    </row>
    <row r="214" spans="1:14" x14ac:dyDescent="0.3">
      <c r="A214" s="44" t="s">
        <v>129</v>
      </c>
      <c r="B214" s="47" t="str">
        <f t="shared" ref="B214:I214" si="288">+IFERROR(B213/A213-1,"nm")</f>
        <v>nm</v>
      </c>
      <c r="C214" s="47">
        <f t="shared" si="288"/>
        <v>-7.2477962781586691E-2</v>
      </c>
      <c r="D214" s="47">
        <f t="shared" si="288"/>
        <v>2.0063357972544882E-2</v>
      </c>
      <c r="E214" s="47">
        <f t="shared" si="288"/>
        <v>-1</v>
      </c>
      <c r="F214" s="47" t="str">
        <f t="shared" si="288"/>
        <v>nm</v>
      </c>
      <c r="G214" s="47" t="str">
        <f t="shared" si="288"/>
        <v>nm</v>
      </c>
      <c r="H214" s="47" t="str">
        <f t="shared" si="288"/>
        <v>nm</v>
      </c>
      <c r="I214" s="47" t="str">
        <f t="shared" si="288"/>
        <v>nm</v>
      </c>
      <c r="J214" s="47">
        <f>+J215+J216</f>
        <v>0</v>
      </c>
      <c r="K214" s="47">
        <f t="shared" ref="K214:N214" si="289">+K215+K216</f>
        <v>0</v>
      </c>
      <c r="L214" s="47">
        <f t="shared" si="289"/>
        <v>0</v>
      </c>
      <c r="M214" s="47">
        <f t="shared" si="289"/>
        <v>0</v>
      </c>
      <c r="N214" s="47">
        <f t="shared" si="289"/>
        <v>0</v>
      </c>
    </row>
    <row r="215" spans="1:14" x14ac:dyDescent="0.3">
      <c r="A215" s="44" t="s">
        <v>137</v>
      </c>
      <c r="B215" s="47">
        <f>[1]Historicals!B243</f>
        <v>0.05</v>
      </c>
      <c r="C215" s="47">
        <f>[1]Historicals!C243</f>
        <v>0.11</v>
      </c>
      <c r="D215" s="47">
        <f>[1]Historicals!D243</f>
        <v>0.08</v>
      </c>
      <c r="E215" s="47">
        <f>[1]Historicals!E243</f>
        <v>0</v>
      </c>
      <c r="F215" s="47">
        <f>[1]Historicals!F243</f>
        <v>0</v>
      </c>
      <c r="G215" s="47">
        <f>[1]Historicals!G243</f>
        <v>0</v>
      </c>
      <c r="H215" s="47">
        <f>[1]Historicals!H243</f>
        <v>0</v>
      </c>
      <c r="I215" s="47">
        <f>[1]Historicals!I243</f>
        <v>0</v>
      </c>
      <c r="J215" s="49">
        <v>0</v>
      </c>
      <c r="K215" s="49">
        <f t="shared" ref="K215:N216" si="290">+J215</f>
        <v>0</v>
      </c>
      <c r="L215" s="49">
        <f t="shared" si="290"/>
        <v>0</v>
      </c>
      <c r="M215" s="49">
        <f t="shared" si="290"/>
        <v>0</v>
      </c>
      <c r="N215" s="49">
        <f t="shared" si="290"/>
        <v>0</v>
      </c>
    </row>
    <row r="216" spans="1:14" x14ac:dyDescent="0.3">
      <c r="A216" s="44" t="s">
        <v>138</v>
      </c>
      <c r="B216" s="47" t="str">
        <f t="shared" ref="B216:I216" si="291">+IFERROR(B214-B215,"nm")</f>
        <v>nm</v>
      </c>
      <c r="C216" s="47">
        <f t="shared" si="291"/>
        <v>-0.18247796278158668</v>
      </c>
      <c r="D216" s="47">
        <f t="shared" si="291"/>
        <v>-5.993664202745512E-2</v>
      </c>
      <c r="E216" s="47">
        <f t="shared" si="291"/>
        <v>-1</v>
      </c>
      <c r="F216" s="47" t="str">
        <f t="shared" si="291"/>
        <v>nm</v>
      </c>
      <c r="G216" s="47" t="str">
        <f t="shared" si="291"/>
        <v>nm</v>
      </c>
      <c r="H216" s="47" t="str">
        <f t="shared" si="291"/>
        <v>nm</v>
      </c>
      <c r="I216" s="47" t="str">
        <f t="shared" si="291"/>
        <v>nm</v>
      </c>
      <c r="J216" s="49">
        <v>0</v>
      </c>
      <c r="K216" s="49">
        <f t="shared" si="290"/>
        <v>0</v>
      </c>
      <c r="L216" s="49">
        <f t="shared" si="290"/>
        <v>0</v>
      </c>
      <c r="M216" s="49">
        <f t="shared" si="290"/>
        <v>0</v>
      </c>
      <c r="N216" s="49">
        <f t="shared" si="290"/>
        <v>0</v>
      </c>
    </row>
    <row r="217" spans="1:14" x14ac:dyDescent="0.3">
      <c r="A217" s="45" t="s">
        <v>115</v>
      </c>
      <c r="B217" s="3">
        <f>[1]Historicals!B140</f>
        <v>236</v>
      </c>
      <c r="C217" s="3">
        <f>[1]Historicals!C140</f>
        <v>218</v>
      </c>
      <c r="D217" s="3">
        <f>[1]Historicals!D140</f>
        <v>213</v>
      </c>
      <c r="E217" s="3">
        <f>[1]Historicals!E140</f>
        <v>0</v>
      </c>
      <c r="F217" s="3">
        <f>[1]Historicals!F140</f>
        <v>0</v>
      </c>
      <c r="G217" s="3">
        <f>[1]Historicals!G140</f>
        <v>0</v>
      </c>
      <c r="H217" s="3">
        <f>[1]Historicals!H140</f>
        <v>0</v>
      </c>
      <c r="I217" s="3">
        <f>[1]Historicals!I140</f>
        <v>0</v>
      </c>
      <c r="J217" s="3">
        <f>+I217*(1+J218)</f>
        <v>0</v>
      </c>
      <c r="K217" s="3">
        <f t="shared" ref="K217:N217" si="292">+J217*(1+K218)</f>
        <v>0</v>
      </c>
      <c r="L217" s="3">
        <f t="shared" si="292"/>
        <v>0</v>
      </c>
      <c r="M217" s="3">
        <f t="shared" si="292"/>
        <v>0</v>
      </c>
      <c r="N217" s="3">
        <f t="shared" si="292"/>
        <v>0</v>
      </c>
    </row>
    <row r="218" spans="1:14" x14ac:dyDescent="0.3">
      <c r="A218" s="44" t="s">
        <v>129</v>
      </c>
      <c r="B218" s="47" t="str">
        <f t="shared" ref="B218:I218" si="293">+IFERROR(B217/A217-1,"nm")</f>
        <v>nm</v>
      </c>
      <c r="C218" s="47">
        <f t="shared" si="293"/>
        <v>-7.6271186440677985E-2</v>
      </c>
      <c r="D218" s="47">
        <f t="shared" si="293"/>
        <v>-2.2935779816513735E-2</v>
      </c>
      <c r="E218" s="47">
        <f t="shared" si="293"/>
        <v>-1</v>
      </c>
      <c r="F218" s="47" t="str">
        <f t="shared" si="293"/>
        <v>nm</v>
      </c>
      <c r="G218" s="47" t="str">
        <f t="shared" si="293"/>
        <v>nm</v>
      </c>
      <c r="H218" s="47" t="str">
        <f t="shared" si="293"/>
        <v>nm</v>
      </c>
      <c r="I218" s="47" t="str">
        <f t="shared" si="293"/>
        <v>nm</v>
      </c>
      <c r="J218" s="47">
        <f>+J219+J220</f>
        <v>0</v>
      </c>
      <c r="K218" s="47">
        <f t="shared" ref="K218:N218" si="294">+K219+K220</f>
        <v>0</v>
      </c>
      <c r="L218" s="47">
        <f t="shared" si="294"/>
        <v>0</v>
      </c>
      <c r="M218" s="47">
        <f t="shared" si="294"/>
        <v>0</v>
      </c>
      <c r="N218" s="47">
        <f t="shared" si="294"/>
        <v>0</v>
      </c>
    </row>
    <row r="219" spans="1:14" x14ac:dyDescent="0.3">
      <c r="A219" s="44" t="s">
        <v>137</v>
      </c>
      <c r="B219" s="47">
        <f>[1]Historicals!B244</f>
        <v>0.05</v>
      </c>
      <c r="C219" s="47">
        <f>[1]Historicals!C244</f>
        <v>0.11</v>
      </c>
      <c r="D219" s="47">
        <f>[1]Historicals!D244</f>
        <v>0.02</v>
      </c>
      <c r="E219" s="47">
        <f>[1]Historicals!E244</f>
        <v>0</v>
      </c>
      <c r="F219" s="47">
        <f>[1]Historicals!F244</f>
        <v>0</v>
      </c>
      <c r="G219" s="47">
        <f>[1]Historicals!G244</f>
        <v>0</v>
      </c>
      <c r="H219" s="47">
        <f>[1]Historicals!H244</f>
        <v>0</v>
      </c>
      <c r="I219" s="47">
        <f>[1]Historicals!I244</f>
        <v>0</v>
      </c>
      <c r="J219" s="49">
        <v>0</v>
      </c>
      <c r="K219" s="49">
        <f t="shared" ref="K219:N220" si="295">+J219</f>
        <v>0</v>
      </c>
      <c r="L219" s="49">
        <f t="shared" si="295"/>
        <v>0</v>
      </c>
      <c r="M219" s="49">
        <f t="shared" si="295"/>
        <v>0</v>
      </c>
      <c r="N219" s="49">
        <f t="shared" si="295"/>
        <v>0</v>
      </c>
    </row>
    <row r="220" spans="1:14" x14ac:dyDescent="0.3">
      <c r="A220" s="44" t="s">
        <v>138</v>
      </c>
      <c r="B220" s="47" t="str">
        <f t="shared" ref="B220:I220" si="296">+IFERROR(B218-B219,"nm")</f>
        <v>nm</v>
      </c>
      <c r="C220" s="47">
        <f t="shared" si="296"/>
        <v>-0.18627118644067797</v>
      </c>
      <c r="D220" s="47">
        <f t="shared" si="296"/>
        <v>-4.2935779816513739E-2</v>
      </c>
      <c r="E220" s="47">
        <f t="shared" si="296"/>
        <v>-1</v>
      </c>
      <c r="F220" s="47" t="str">
        <f t="shared" si="296"/>
        <v>nm</v>
      </c>
      <c r="G220" s="47" t="str">
        <f t="shared" si="296"/>
        <v>nm</v>
      </c>
      <c r="H220" s="47" t="str">
        <f t="shared" si="296"/>
        <v>nm</v>
      </c>
      <c r="I220" s="47" t="str">
        <f t="shared" si="296"/>
        <v>nm</v>
      </c>
      <c r="J220" s="49">
        <v>0</v>
      </c>
      <c r="K220" s="49">
        <f t="shared" si="295"/>
        <v>0</v>
      </c>
      <c r="L220" s="49">
        <f t="shared" si="295"/>
        <v>0</v>
      </c>
      <c r="M220" s="49">
        <f t="shared" si="295"/>
        <v>0</v>
      </c>
      <c r="N220" s="49">
        <f t="shared" si="295"/>
        <v>0</v>
      </c>
    </row>
    <row r="221" spans="1:14" x14ac:dyDescent="0.3">
      <c r="A221" s="9" t="s">
        <v>130</v>
      </c>
      <c r="B221" s="48">
        <f t="shared" ref="B221:I221" si="297">+B228+B224</f>
        <v>845</v>
      </c>
      <c r="C221" s="48">
        <f t="shared" si="297"/>
        <v>917</v>
      </c>
      <c r="D221" s="48">
        <f t="shared" si="297"/>
        <v>854</v>
      </c>
      <c r="E221" s="48">
        <f t="shared" si="297"/>
        <v>0</v>
      </c>
      <c r="F221" s="48">
        <f t="shared" si="297"/>
        <v>0</v>
      </c>
      <c r="G221" s="48">
        <f t="shared" si="297"/>
        <v>0</v>
      </c>
      <c r="H221" s="48">
        <f t="shared" si="297"/>
        <v>0</v>
      </c>
      <c r="I221" s="48">
        <f t="shared" si="297"/>
        <v>0</v>
      </c>
      <c r="J221" s="48">
        <f>+J207*J223</f>
        <v>0</v>
      </c>
      <c r="K221" s="48">
        <f t="shared" ref="K221:N221" si="298">+K207*K223</f>
        <v>0</v>
      </c>
      <c r="L221" s="48">
        <f t="shared" si="298"/>
        <v>0</v>
      </c>
      <c r="M221" s="48">
        <f t="shared" si="298"/>
        <v>0</v>
      </c>
      <c r="N221" s="48">
        <f t="shared" si="298"/>
        <v>0</v>
      </c>
    </row>
    <row r="222" spans="1:14" x14ac:dyDescent="0.3">
      <c r="A222" s="46" t="s">
        <v>129</v>
      </c>
      <c r="B222" s="47" t="str">
        <f t="shared" ref="B222:H222" si="299">+IFERROR(B221/A221-1,"nm")</f>
        <v>nm</v>
      </c>
      <c r="C222" s="47">
        <f t="shared" si="299"/>
        <v>8.5207100591715879E-2</v>
      </c>
      <c r="D222" s="47">
        <f t="shared" si="299"/>
        <v>-6.8702290076335881E-2</v>
      </c>
      <c r="E222" s="47">
        <f t="shared" si="299"/>
        <v>-1</v>
      </c>
      <c r="F222" s="47" t="str">
        <f t="shared" si="299"/>
        <v>nm</v>
      </c>
      <c r="G222" s="47" t="str">
        <f t="shared" si="299"/>
        <v>nm</v>
      </c>
      <c r="H222" s="47" t="str">
        <f t="shared" si="299"/>
        <v>nm</v>
      </c>
      <c r="I222" s="47" t="str">
        <f>+IFERROR(I221/H221-1,"nm")</f>
        <v>nm</v>
      </c>
      <c r="J222" s="47" t="str">
        <f t="shared" ref="J222:N222" si="300">+IFERROR(J221/I221-1,"nm")</f>
        <v>nm</v>
      </c>
      <c r="K222" s="47" t="str">
        <f t="shared" si="300"/>
        <v>nm</v>
      </c>
      <c r="L222" s="47" t="str">
        <f t="shared" si="300"/>
        <v>nm</v>
      </c>
      <c r="M222" s="47" t="str">
        <f t="shared" si="300"/>
        <v>nm</v>
      </c>
      <c r="N222" s="47" t="str">
        <f t="shared" si="300"/>
        <v>nm</v>
      </c>
    </row>
    <row r="223" spans="1:14" x14ac:dyDescent="0.3">
      <c r="A223" s="46" t="s">
        <v>131</v>
      </c>
      <c r="B223" s="47">
        <f>+IFERROR(B221/B207,"nm")</f>
        <v>0.2167778347870703</v>
      </c>
      <c r="C223" s="47">
        <f t="shared" ref="C223:I223" si="301">+IFERROR(C221/C207,"nm")</f>
        <v>0.24777087273709808</v>
      </c>
      <c r="D223" s="47">
        <f t="shared" si="301"/>
        <v>0.21376720901126409</v>
      </c>
      <c r="E223" s="47" t="str">
        <f t="shared" si="301"/>
        <v>nm</v>
      </c>
      <c r="F223" s="47" t="str">
        <f t="shared" si="301"/>
        <v>nm</v>
      </c>
      <c r="G223" s="47" t="str">
        <f t="shared" si="301"/>
        <v>nm</v>
      </c>
      <c r="H223" s="47" t="str">
        <f t="shared" si="301"/>
        <v>nm</v>
      </c>
      <c r="I223" s="47" t="str">
        <f t="shared" si="301"/>
        <v>nm</v>
      </c>
      <c r="J223" s="49">
        <v>0</v>
      </c>
      <c r="K223" s="49">
        <f t="shared" ref="K223:N223" si="302">+J223</f>
        <v>0</v>
      </c>
      <c r="L223" s="49">
        <f t="shared" si="302"/>
        <v>0</v>
      </c>
      <c r="M223" s="49">
        <f t="shared" si="302"/>
        <v>0</v>
      </c>
      <c r="N223" s="49">
        <f t="shared" si="302"/>
        <v>0</v>
      </c>
    </row>
    <row r="224" spans="1:14" x14ac:dyDescent="0.3">
      <c r="A224" s="9" t="s">
        <v>132</v>
      </c>
      <c r="B224" s="9">
        <f>[1]Historicals!B207</f>
        <v>27</v>
      </c>
      <c r="C224" s="9">
        <f>[1]Historicals!C207</f>
        <v>25</v>
      </c>
      <c r="D224" s="9">
        <f>[1]Historicals!D207</f>
        <v>38</v>
      </c>
      <c r="E224" s="9">
        <f>[1]Historicals!E207</f>
        <v>0</v>
      </c>
      <c r="F224" s="9">
        <f>[1]Historicals!F207</f>
        <v>0</v>
      </c>
      <c r="G224" s="9">
        <f>[1]Historicals!G207</f>
        <v>0</v>
      </c>
      <c r="H224" s="9">
        <f>[1]Historicals!H207</f>
        <v>0</v>
      </c>
      <c r="I224" s="9">
        <f>[1]Historicals!I207</f>
        <v>0</v>
      </c>
      <c r="J224" s="48">
        <f>+J227*J234</f>
        <v>0</v>
      </c>
      <c r="K224" s="48">
        <f>+K227*K234</f>
        <v>0</v>
      </c>
      <c r="L224" s="48">
        <f>+L227*L234</f>
        <v>0</v>
      </c>
      <c r="M224" s="48">
        <f>+M227*M234</f>
        <v>0</v>
      </c>
      <c r="N224" s="48">
        <f>+N227*N234</f>
        <v>0</v>
      </c>
    </row>
    <row r="225" spans="1:14" x14ac:dyDescent="0.3">
      <c r="A225" s="46" t="s">
        <v>129</v>
      </c>
      <c r="B225" s="47" t="str">
        <f t="shared" ref="B225:N225" si="303">+IFERROR(B224/A224-1,"nm")</f>
        <v>nm</v>
      </c>
      <c r="C225" s="47">
        <f t="shared" si="303"/>
        <v>-7.407407407407407E-2</v>
      </c>
      <c r="D225" s="47">
        <f t="shared" si="303"/>
        <v>0.52</v>
      </c>
      <c r="E225" s="47">
        <f t="shared" si="303"/>
        <v>-1</v>
      </c>
      <c r="F225" s="47" t="str">
        <f t="shared" si="303"/>
        <v>nm</v>
      </c>
      <c r="G225" s="47" t="str">
        <f t="shared" si="303"/>
        <v>nm</v>
      </c>
      <c r="H225" s="47" t="str">
        <f t="shared" si="303"/>
        <v>nm</v>
      </c>
      <c r="I225" s="47" t="str">
        <f t="shared" si="303"/>
        <v>nm</v>
      </c>
      <c r="J225" s="47" t="str">
        <f t="shared" si="303"/>
        <v>nm</v>
      </c>
      <c r="K225" s="47" t="str">
        <f t="shared" si="303"/>
        <v>nm</v>
      </c>
      <c r="L225" s="47" t="str">
        <f t="shared" si="303"/>
        <v>nm</v>
      </c>
      <c r="M225" s="47" t="str">
        <f t="shared" si="303"/>
        <v>nm</v>
      </c>
      <c r="N225" s="47" t="str">
        <f t="shared" si="303"/>
        <v>nm</v>
      </c>
    </row>
    <row r="226" spans="1:14" x14ac:dyDescent="0.3">
      <c r="A226" s="46" t="s">
        <v>133</v>
      </c>
      <c r="B226" s="47">
        <f>+IFERROR(B224/B207,"nm")</f>
        <v>6.926629040533607E-3</v>
      </c>
      <c r="C226" s="47">
        <f t="shared" ref="C226:I226" si="304">+IFERROR(C224/C207,"nm")</f>
        <v>6.754931099702783E-3</v>
      </c>
      <c r="D226" s="47">
        <f t="shared" si="304"/>
        <v>9.5118898623279095E-3</v>
      </c>
      <c r="E226" s="47" t="str">
        <f t="shared" si="304"/>
        <v>nm</v>
      </c>
      <c r="F226" s="47" t="str">
        <f t="shared" si="304"/>
        <v>nm</v>
      </c>
      <c r="G226" s="47" t="str">
        <f t="shared" si="304"/>
        <v>nm</v>
      </c>
      <c r="H226" s="47" t="str">
        <f t="shared" si="304"/>
        <v>nm</v>
      </c>
      <c r="I226" s="47" t="str">
        <f t="shared" si="304"/>
        <v>nm</v>
      </c>
      <c r="J226" s="47" t="str">
        <f>+IFERROR(J224/J207,"nm")</f>
        <v>nm</v>
      </c>
      <c r="K226" s="47" t="str">
        <f t="shared" ref="K226:N226" si="305">+IFERROR(K224/K207,"nm")</f>
        <v>nm</v>
      </c>
      <c r="L226" s="47" t="str">
        <f t="shared" si="305"/>
        <v>nm</v>
      </c>
      <c r="M226" s="47" t="str">
        <f t="shared" si="305"/>
        <v>nm</v>
      </c>
      <c r="N226" s="47" t="str">
        <f t="shared" si="305"/>
        <v>nm</v>
      </c>
    </row>
    <row r="227" spans="1:14" x14ac:dyDescent="0.3">
      <c r="A227" s="46" t="s">
        <v>140</v>
      </c>
      <c r="B227" s="47">
        <f t="shared" ref="B227:I227" si="306">+IFERROR(B224/B234,"nm")</f>
        <v>0.26213592233009708</v>
      </c>
      <c r="C227" s="47">
        <f t="shared" si="306"/>
        <v>0.22935779816513763</v>
      </c>
      <c r="D227" s="47">
        <f t="shared" si="306"/>
        <v>0.31666666666666665</v>
      </c>
      <c r="E227" s="47" t="str">
        <f t="shared" si="306"/>
        <v>nm</v>
      </c>
      <c r="F227" s="47" t="str">
        <f t="shared" si="306"/>
        <v>nm</v>
      </c>
      <c r="G227" s="47" t="str">
        <f t="shared" si="306"/>
        <v>nm</v>
      </c>
      <c r="H227" s="47" t="str">
        <f t="shared" si="306"/>
        <v>nm</v>
      </c>
      <c r="I227" s="47" t="str">
        <f t="shared" si="306"/>
        <v>nm</v>
      </c>
      <c r="J227" s="49">
        <v>0</v>
      </c>
      <c r="K227" s="49">
        <f t="shared" ref="K227:N227" si="307">+J227</f>
        <v>0</v>
      </c>
      <c r="L227" s="49">
        <f t="shared" si="307"/>
        <v>0</v>
      </c>
      <c r="M227" s="49">
        <f t="shared" si="307"/>
        <v>0</v>
      </c>
      <c r="N227" s="49">
        <f t="shared" si="307"/>
        <v>0</v>
      </c>
    </row>
    <row r="228" spans="1:14" x14ac:dyDescent="0.3">
      <c r="A228" s="9" t="s">
        <v>134</v>
      </c>
      <c r="B228" s="9">
        <f>[1]Historicals!B162</f>
        <v>818</v>
      </c>
      <c r="C228" s="9">
        <f>[1]Historicals!C162</f>
        <v>892</v>
      </c>
      <c r="D228" s="9">
        <f>[1]Historicals!D162</f>
        <v>816</v>
      </c>
      <c r="E228" s="9">
        <f>[1]Historicals!E162</f>
        <v>0</v>
      </c>
      <c r="F228" s="9">
        <f>[1]Historicals!F162</f>
        <v>0</v>
      </c>
      <c r="G228" s="9">
        <f>[1]Historicals!G162</f>
        <v>0</v>
      </c>
      <c r="H228" s="9">
        <f>[1]Historicals!H162</f>
        <v>0</v>
      </c>
      <c r="I228" s="9">
        <f>[1]Historicals!I162</f>
        <v>0</v>
      </c>
      <c r="J228" s="9">
        <f>+J221-J224</f>
        <v>0</v>
      </c>
      <c r="K228" s="9">
        <f>+K221-K224</f>
        <v>0</v>
      </c>
      <c r="L228" s="9">
        <f>+L221-L224</f>
        <v>0</v>
      </c>
      <c r="M228" s="9">
        <f>+M221-M224</f>
        <v>0</v>
      </c>
      <c r="N228" s="9">
        <f>+N221-N224</f>
        <v>0</v>
      </c>
    </row>
    <row r="229" spans="1:14" x14ac:dyDescent="0.3">
      <c r="A229" s="46" t="s">
        <v>129</v>
      </c>
      <c r="B229" s="47" t="str">
        <f t="shared" ref="B229:N229" si="308">+IFERROR(B228/A228-1,"nm")</f>
        <v>nm</v>
      </c>
      <c r="C229" s="47">
        <f t="shared" si="308"/>
        <v>9.0464547677261642E-2</v>
      </c>
      <c r="D229" s="47">
        <f t="shared" si="308"/>
        <v>-8.5201793721973118E-2</v>
      </c>
      <c r="E229" s="47">
        <f t="shared" si="308"/>
        <v>-1</v>
      </c>
      <c r="F229" s="47" t="str">
        <f t="shared" si="308"/>
        <v>nm</v>
      </c>
      <c r="G229" s="47" t="str">
        <f t="shared" si="308"/>
        <v>nm</v>
      </c>
      <c r="H229" s="47" t="str">
        <f t="shared" si="308"/>
        <v>nm</v>
      </c>
      <c r="I229" s="47" t="str">
        <f t="shared" si="308"/>
        <v>nm</v>
      </c>
      <c r="J229" s="47" t="str">
        <f t="shared" si="308"/>
        <v>nm</v>
      </c>
      <c r="K229" s="47" t="str">
        <f t="shared" si="308"/>
        <v>nm</v>
      </c>
      <c r="L229" s="47" t="str">
        <f t="shared" si="308"/>
        <v>nm</v>
      </c>
      <c r="M229" s="47" t="str">
        <f t="shared" si="308"/>
        <v>nm</v>
      </c>
      <c r="N229" s="47" t="str">
        <f t="shared" si="308"/>
        <v>nm</v>
      </c>
    </row>
    <row r="230" spans="1:14" x14ac:dyDescent="0.3">
      <c r="A230" s="46" t="s">
        <v>131</v>
      </c>
      <c r="B230" s="47">
        <f>+IFERROR(B228/B207,"nm")</f>
        <v>0.20985120574653668</v>
      </c>
      <c r="C230" s="47">
        <f t="shared" ref="C230:I230" si="309">+IFERROR(C228/C207,"nm")</f>
        <v>0.24101594163739529</v>
      </c>
      <c r="D230" s="47">
        <f t="shared" si="309"/>
        <v>0.20425531914893616</v>
      </c>
      <c r="E230" s="47" t="str">
        <f t="shared" si="309"/>
        <v>nm</v>
      </c>
      <c r="F230" s="47" t="str">
        <f t="shared" si="309"/>
        <v>nm</v>
      </c>
      <c r="G230" s="47" t="str">
        <f t="shared" si="309"/>
        <v>nm</v>
      </c>
      <c r="H230" s="47" t="str">
        <f t="shared" si="309"/>
        <v>nm</v>
      </c>
      <c r="I230" s="47" t="str">
        <f t="shared" si="309"/>
        <v>nm</v>
      </c>
      <c r="J230" s="47" t="str">
        <f>+IFERROR(J228/J207,"nm")</f>
        <v>nm</v>
      </c>
      <c r="K230" s="47" t="str">
        <f t="shared" ref="K230:N230" si="310">+IFERROR(K228/K207,"nm")</f>
        <v>nm</v>
      </c>
      <c r="L230" s="47" t="str">
        <f t="shared" si="310"/>
        <v>nm</v>
      </c>
      <c r="M230" s="47" t="str">
        <f t="shared" si="310"/>
        <v>nm</v>
      </c>
      <c r="N230" s="47" t="str">
        <f t="shared" si="310"/>
        <v>nm</v>
      </c>
    </row>
    <row r="231" spans="1:14" x14ac:dyDescent="0.3">
      <c r="A231" s="9" t="s">
        <v>135</v>
      </c>
      <c r="B231" s="9">
        <f>[1]Historicals!B192</f>
        <v>37</v>
      </c>
      <c r="C231" s="9">
        <f>[1]Historicals!C192</f>
        <v>51</v>
      </c>
      <c r="D231" s="9">
        <f>[1]Historicals!D192</f>
        <v>39</v>
      </c>
      <c r="E231" s="9">
        <f>[1]Historicals!E192</f>
        <v>0</v>
      </c>
      <c r="F231" s="9">
        <f>[1]Historicals!F192</f>
        <v>0</v>
      </c>
      <c r="G231" s="9">
        <f>[1]Historicals!G192</f>
        <v>0</v>
      </c>
      <c r="H231" s="9">
        <f>[1]Historicals!H192</f>
        <v>0</v>
      </c>
      <c r="I231" s="9">
        <f>[1]Historicals!I192</f>
        <v>0</v>
      </c>
      <c r="J231" s="48">
        <f>+J207*J233</f>
        <v>0</v>
      </c>
      <c r="K231" s="48">
        <f t="shared" ref="K231:N231" si="311">+K207*K233</f>
        <v>0</v>
      </c>
      <c r="L231" s="48">
        <f t="shared" si="311"/>
        <v>0</v>
      </c>
      <c r="M231" s="48">
        <f t="shared" si="311"/>
        <v>0</v>
      </c>
      <c r="N231" s="48">
        <f t="shared" si="311"/>
        <v>0</v>
      </c>
    </row>
    <row r="232" spans="1:14" x14ac:dyDescent="0.3">
      <c r="A232" s="46" t="s">
        <v>129</v>
      </c>
      <c r="B232" s="47" t="str">
        <f t="shared" ref="B232:N232" si="312">+IFERROR(B231/A231-1,"nm")</f>
        <v>nm</v>
      </c>
      <c r="C232" s="47">
        <f t="shared" si="312"/>
        <v>0.37837837837837829</v>
      </c>
      <c r="D232" s="47">
        <f t="shared" si="312"/>
        <v>-0.23529411764705888</v>
      </c>
      <c r="E232" s="47">
        <f t="shared" si="312"/>
        <v>-1</v>
      </c>
      <c r="F232" s="47" t="str">
        <f t="shared" si="312"/>
        <v>nm</v>
      </c>
      <c r="G232" s="47" t="str">
        <f t="shared" si="312"/>
        <v>nm</v>
      </c>
      <c r="H232" s="47" t="str">
        <f t="shared" si="312"/>
        <v>nm</v>
      </c>
      <c r="I232" s="47" t="str">
        <f t="shared" si="312"/>
        <v>nm</v>
      </c>
      <c r="J232" s="47" t="str">
        <f t="shared" si="312"/>
        <v>nm</v>
      </c>
      <c r="K232" s="47" t="str">
        <f t="shared" si="312"/>
        <v>nm</v>
      </c>
      <c r="L232" s="47" t="str">
        <f t="shared" si="312"/>
        <v>nm</v>
      </c>
      <c r="M232" s="47" t="str">
        <f t="shared" si="312"/>
        <v>nm</v>
      </c>
      <c r="N232" s="47" t="str">
        <f t="shared" si="312"/>
        <v>nm</v>
      </c>
    </row>
    <row r="233" spans="1:14" x14ac:dyDescent="0.3">
      <c r="A233" s="46" t="s">
        <v>133</v>
      </c>
      <c r="B233" s="47">
        <f>+IFERROR(B231/B207,"nm")</f>
        <v>9.4920472036942021E-3</v>
      </c>
      <c r="C233" s="47">
        <f t="shared" ref="C233:I233" si="313">+IFERROR(C231/C207,"nm")</f>
        <v>1.3780059443393677E-2</v>
      </c>
      <c r="D233" s="47">
        <f t="shared" si="313"/>
        <v>9.7622027534418031E-3</v>
      </c>
      <c r="E233" s="47" t="str">
        <f t="shared" si="313"/>
        <v>nm</v>
      </c>
      <c r="F233" s="47" t="str">
        <f t="shared" si="313"/>
        <v>nm</v>
      </c>
      <c r="G233" s="47" t="str">
        <f t="shared" si="313"/>
        <v>nm</v>
      </c>
      <c r="H233" s="47" t="str">
        <f t="shared" si="313"/>
        <v>nm</v>
      </c>
      <c r="I233" s="47" t="str">
        <f t="shared" si="313"/>
        <v>nm</v>
      </c>
      <c r="J233" s="49">
        <v>0</v>
      </c>
      <c r="K233" s="49">
        <f t="shared" ref="K233:N233" si="314">+J233</f>
        <v>0</v>
      </c>
      <c r="L233" s="49">
        <f t="shared" si="314"/>
        <v>0</v>
      </c>
      <c r="M233" s="49">
        <f t="shared" si="314"/>
        <v>0</v>
      </c>
      <c r="N233" s="49">
        <f t="shared" si="314"/>
        <v>0</v>
      </c>
    </row>
    <row r="234" spans="1:14" x14ac:dyDescent="0.3">
      <c r="A234" s="9" t="s">
        <v>141</v>
      </c>
      <c r="B234" s="9">
        <f>[1]Historicals!B177</f>
        <v>103</v>
      </c>
      <c r="C234" s="9">
        <f>[1]Historicals!C177</f>
        <v>109</v>
      </c>
      <c r="D234" s="9">
        <f>[1]Historicals!D177</f>
        <v>120</v>
      </c>
      <c r="E234" s="9">
        <f>[1]Historicals!E177</f>
        <v>0</v>
      </c>
      <c r="F234" s="9">
        <f>[1]Historicals!F177</f>
        <v>0</v>
      </c>
      <c r="G234" s="9">
        <f>[1]Historicals!G177</f>
        <v>0</v>
      </c>
      <c r="H234" s="9">
        <f>[1]Historicals!H177</f>
        <v>0</v>
      </c>
      <c r="I234" s="9">
        <f>[1]Historicals!I177</f>
        <v>0</v>
      </c>
      <c r="J234" s="48">
        <f t="shared" ref="J234:N234" si="315">+J207*J236</f>
        <v>0</v>
      </c>
      <c r="K234" s="48">
        <f t="shared" si="315"/>
        <v>0</v>
      </c>
      <c r="L234" s="48">
        <f t="shared" si="315"/>
        <v>0</v>
      </c>
      <c r="M234" s="48">
        <f t="shared" si="315"/>
        <v>0</v>
      </c>
      <c r="N234" s="48">
        <f t="shared" si="315"/>
        <v>0</v>
      </c>
    </row>
    <row r="235" spans="1:14" x14ac:dyDescent="0.3">
      <c r="A235" s="46" t="s">
        <v>129</v>
      </c>
      <c r="B235" s="47" t="str">
        <f t="shared" ref="B235:I235" si="316">+IFERROR(B234/A234-1,"nm")</f>
        <v>nm</v>
      </c>
      <c r="C235" s="47">
        <f t="shared" si="316"/>
        <v>5.8252427184465994E-2</v>
      </c>
      <c r="D235" s="47">
        <f t="shared" si="316"/>
        <v>0.10091743119266061</v>
      </c>
      <c r="E235" s="47">
        <f t="shared" si="316"/>
        <v>-1</v>
      </c>
      <c r="F235" s="47" t="str">
        <f t="shared" si="316"/>
        <v>nm</v>
      </c>
      <c r="G235" s="47" t="str">
        <f t="shared" si="316"/>
        <v>nm</v>
      </c>
      <c r="H235" s="47" t="str">
        <f t="shared" si="316"/>
        <v>nm</v>
      </c>
      <c r="I235" s="47" t="str">
        <f t="shared" si="316"/>
        <v>nm</v>
      </c>
      <c r="J235" s="47">
        <f>+J236+J237</f>
        <v>0</v>
      </c>
      <c r="K235" s="47">
        <f t="shared" ref="K235:N235" si="317">+K236+K237</f>
        <v>0</v>
      </c>
      <c r="L235" s="47">
        <f t="shared" si="317"/>
        <v>0</v>
      </c>
      <c r="M235" s="47">
        <f t="shared" si="317"/>
        <v>0</v>
      </c>
      <c r="N235" s="47">
        <f t="shared" si="317"/>
        <v>0</v>
      </c>
    </row>
    <row r="236" spans="1:14" x14ac:dyDescent="0.3">
      <c r="A236" s="46" t="s">
        <v>133</v>
      </c>
      <c r="B236" s="47">
        <f>+IFERROR(B234/B207,"nm")</f>
        <v>2.642380708055413E-2</v>
      </c>
      <c r="C236" s="47">
        <f t="shared" ref="C236:I236" si="318">+IFERROR(C234/C207,"nm")</f>
        <v>2.9451499594704136E-2</v>
      </c>
      <c r="D236" s="47">
        <f t="shared" si="318"/>
        <v>3.0037546933667083E-2</v>
      </c>
      <c r="E236" s="47" t="str">
        <f t="shared" si="318"/>
        <v>nm</v>
      </c>
      <c r="F236" s="47" t="str">
        <f t="shared" si="318"/>
        <v>nm</v>
      </c>
      <c r="G236" s="47" t="str">
        <f t="shared" si="318"/>
        <v>nm</v>
      </c>
      <c r="H236" s="47" t="str">
        <f t="shared" si="318"/>
        <v>nm</v>
      </c>
      <c r="I236" s="47" t="str">
        <f t="shared" si="318"/>
        <v>nm</v>
      </c>
      <c r="J236" s="49">
        <v>0</v>
      </c>
      <c r="K236" s="49">
        <f t="shared" ref="K236:N236" si="319">+J236</f>
        <v>0</v>
      </c>
      <c r="L236" s="49">
        <f t="shared" si="319"/>
        <v>0</v>
      </c>
      <c r="M236" s="49">
        <f t="shared" si="319"/>
        <v>0</v>
      </c>
      <c r="N236" s="49">
        <f t="shared" si="319"/>
        <v>0</v>
      </c>
    </row>
    <row r="237" spans="1:14" x14ac:dyDescent="0.3">
      <c r="A237" s="43" t="str">
        <f>[1]Historicals!A141</f>
        <v>Asia Pacific &amp; Latin America</v>
      </c>
      <c r="B237" s="43"/>
      <c r="C237" s="43"/>
      <c r="D237" s="43"/>
      <c r="E237" s="43"/>
      <c r="F237" s="43"/>
      <c r="G237" s="43"/>
      <c r="H237" s="43"/>
      <c r="I237" s="43"/>
      <c r="J237" s="39"/>
      <c r="K237" s="39"/>
      <c r="L237" s="39"/>
      <c r="M237" s="39"/>
      <c r="N237" s="39"/>
    </row>
    <row r="238" spans="1:14" x14ac:dyDescent="0.3">
      <c r="A238" s="9" t="s">
        <v>136</v>
      </c>
      <c r="B238" s="9">
        <f>[1]Historicals!B141</f>
        <v>0</v>
      </c>
      <c r="C238" s="9">
        <f>[1]Historicals!C141</f>
        <v>0</v>
      </c>
      <c r="D238" s="9">
        <f>[1]Historicals!D141</f>
        <v>0</v>
      </c>
      <c r="E238" s="9">
        <f>[1]Historicals!E141</f>
        <v>5166</v>
      </c>
      <c r="F238" s="9">
        <f>[1]Historicals!F141</f>
        <v>5254</v>
      </c>
      <c r="G238" s="9">
        <f>[1]Historicals!G141</f>
        <v>5028</v>
      </c>
      <c r="H238" s="9">
        <f>[1]Historicals!H141</f>
        <v>5343</v>
      </c>
      <c r="I238" s="9">
        <f>[1]Historicals!I141</f>
        <v>5955</v>
      </c>
      <c r="J238" s="9">
        <f>+SUM(J240+J244+J248)</f>
        <v>6245.4095379226728</v>
      </c>
      <c r="K238" s="9">
        <f t="shared" ref="K238:N238" si="320">+SUM(K240+K244+K248)</f>
        <v>6549.9815778968095</v>
      </c>
      <c r="L238" s="9">
        <f t="shared" si="320"/>
        <v>6869.4067875423234</v>
      </c>
      <c r="M238" s="9">
        <f t="shared" si="320"/>
        <v>7204.4095165050494</v>
      </c>
      <c r="N238" s="9">
        <f t="shared" si="320"/>
        <v>7555.749439039716</v>
      </c>
    </row>
    <row r="239" spans="1:14" x14ac:dyDescent="0.3">
      <c r="A239" s="44" t="s">
        <v>129</v>
      </c>
      <c r="B239" s="47" t="str">
        <f t="shared" ref="B239:H239" si="321">+IFERROR(B238/A238-1,"nm")</f>
        <v>nm</v>
      </c>
      <c r="C239" s="47" t="str">
        <f t="shared" si="321"/>
        <v>nm</v>
      </c>
      <c r="D239" s="47" t="str">
        <f t="shared" si="321"/>
        <v>nm</v>
      </c>
      <c r="E239" s="47" t="str">
        <f t="shared" si="321"/>
        <v>nm</v>
      </c>
      <c r="F239" s="47">
        <f t="shared" si="321"/>
        <v>1.7034456058846237E-2</v>
      </c>
      <c r="G239" s="47">
        <f t="shared" si="321"/>
        <v>-4.3014845831747195E-2</v>
      </c>
      <c r="H239" s="47">
        <f t="shared" si="321"/>
        <v>6.2649164677804237E-2</v>
      </c>
      <c r="I239" s="47">
        <f>+IFERROR(I238/H238-1,"nm")</f>
        <v>0.11454239191465465</v>
      </c>
      <c r="J239" s="47">
        <f t="shared" ref="J239:N239" si="322">+IFERROR(J238/I238-1,"nm")</f>
        <v>4.8767344739323759E-2</v>
      </c>
      <c r="K239" s="47">
        <f t="shared" si="322"/>
        <v>4.8767344739323981E-2</v>
      </c>
      <c r="L239" s="47">
        <f t="shared" si="322"/>
        <v>4.8767344739323759E-2</v>
      </c>
      <c r="M239" s="47">
        <f t="shared" si="322"/>
        <v>4.8767344739323537E-2</v>
      </c>
      <c r="N239" s="47">
        <f t="shared" si="322"/>
        <v>4.8767344739323759E-2</v>
      </c>
    </row>
    <row r="240" spans="1:14" x14ac:dyDescent="0.3">
      <c r="A240" s="45" t="s">
        <v>113</v>
      </c>
      <c r="B240" s="3">
        <f>[1]Historicals!B142</f>
        <v>0</v>
      </c>
      <c r="C240" s="3">
        <f>[1]Historicals!C142</f>
        <v>0</v>
      </c>
      <c r="D240" s="3">
        <f>[1]Historicals!D142</f>
        <v>0</v>
      </c>
      <c r="E240" s="3">
        <f>[1]Historicals!E142</f>
        <v>3575</v>
      </c>
      <c r="F240" s="3">
        <f>[1]Historicals!F142</f>
        <v>3622</v>
      </c>
      <c r="G240" s="3">
        <f>[1]Historicals!G142</f>
        <v>3449</v>
      </c>
      <c r="H240" s="3">
        <f>[1]Historicals!H142</f>
        <v>3659</v>
      </c>
      <c r="I240" s="3">
        <f>[1]Historicals!I142</f>
        <v>4111</v>
      </c>
      <c r="J240" s="3">
        <f>+I240*(1+J241)</f>
        <v>4311.4825542233602</v>
      </c>
      <c r="K240" s="3">
        <f t="shared" ref="K240:N240" si="323">+J240*(1+K241)</f>
        <v>4521.7421102827511</v>
      </c>
      <c r="L240" s="3">
        <f t="shared" si="323"/>
        <v>4742.2554665972275</v>
      </c>
      <c r="M240" s="3">
        <f t="shared" si="323"/>
        <v>4973.522673778717</v>
      </c>
      <c r="N240" s="3">
        <f t="shared" si="323"/>
        <v>5216.0681685797272</v>
      </c>
    </row>
    <row r="241" spans="1:14" x14ac:dyDescent="0.3">
      <c r="A241" s="44" t="s">
        <v>129</v>
      </c>
      <c r="B241" s="47" t="str">
        <f t="shared" ref="B241:I241" si="324">+IFERROR(B240/A240-1,"nm")</f>
        <v>nm</v>
      </c>
      <c r="C241" s="47" t="str">
        <f t="shared" si="324"/>
        <v>nm</v>
      </c>
      <c r="D241" s="47" t="str">
        <f t="shared" si="324"/>
        <v>nm</v>
      </c>
      <c r="E241" s="47" t="str">
        <f t="shared" si="324"/>
        <v>nm</v>
      </c>
      <c r="F241" s="47">
        <f t="shared" si="324"/>
        <v>1.3146853146853044E-2</v>
      </c>
      <c r="G241" s="47">
        <f t="shared" si="324"/>
        <v>-4.7763666482606326E-2</v>
      </c>
      <c r="H241" s="47">
        <f t="shared" si="324"/>
        <v>6.0887213685126174E-2</v>
      </c>
      <c r="I241" s="47">
        <f t="shared" si="324"/>
        <v>0.12353101940420874</v>
      </c>
      <c r="J241" s="47">
        <f>$I$4</f>
        <v>4.8767344739323759E-2</v>
      </c>
      <c r="K241" s="47">
        <f t="shared" ref="K241:N241" si="325">$I$4</f>
        <v>4.8767344739323759E-2</v>
      </c>
      <c r="L241" s="47">
        <f t="shared" si="325"/>
        <v>4.8767344739323759E-2</v>
      </c>
      <c r="M241" s="47">
        <f t="shared" si="325"/>
        <v>4.8767344739323759E-2</v>
      </c>
      <c r="N241" s="47">
        <f t="shared" si="325"/>
        <v>4.8767344739323759E-2</v>
      </c>
    </row>
    <row r="242" spans="1:14" x14ac:dyDescent="0.3">
      <c r="A242" s="44" t="s">
        <v>137</v>
      </c>
      <c r="B242" s="47">
        <f>[1]Historicals!B246</f>
        <v>0</v>
      </c>
      <c r="C242" s="47">
        <f>[1]Historicals!C246</f>
        <v>0</v>
      </c>
      <c r="D242" s="47">
        <f>[1]Historicals!D246</f>
        <v>0</v>
      </c>
      <c r="E242" s="47">
        <f>[1]Historicals!E246</f>
        <v>0.09</v>
      </c>
      <c r="F242" s="47">
        <f>[1]Historicals!F246</f>
        <v>0.12</v>
      </c>
      <c r="G242" s="47">
        <f>[1]Historicals!G246</f>
        <v>0</v>
      </c>
      <c r="H242" s="47">
        <f>[1]Historicals!H246</f>
        <v>0.08</v>
      </c>
      <c r="I242" s="47">
        <f>[1]Historicals!I246</f>
        <v>0.17</v>
      </c>
      <c r="J242" s="47">
        <f>I242</f>
        <v>0.17</v>
      </c>
      <c r="K242" s="47">
        <f t="shared" ref="K242:N242" si="326">J242</f>
        <v>0.17</v>
      </c>
      <c r="L242" s="47">
        <f t="shared" si="326"/>
        <v>0.17</v>
      </c>
      <c r="M242" s="47">
        <f t="shared" si="326"/>
        <v>0.17</v>
      </c>
      <c r="N242" s="47">
        <f t="shared" si="326"/>
        <v>0.17</v>
      </c>
    </row>
    <row r="243" spans="1:14" x14ac:dyDescent="0.3">
      <c r="A243" s="44" t="s">
        <v>138</v>
      </c>
      <c r="B243" s="47" t="str">
        <f t="shared" ref="B243:I243" si="327">+IFERROR(B241-B242,"nm")</f>
        <v>nm</v>
      </c>
      <c r="C243" s="47" t="str">
        <f t="shared" si="327"/>
        <v>nm</v>
      </c>
      <c r="D243" s="47" t="str">
        <f t="shared" si="327"/>
        <v>nm</v>
      </c>
      <c r="E243" s="47" t="str">
        <f t="shared" si="327"/>
        <v>nm</v>
      </c>
      <c r="F243" s="47">
        <f t="shared" si="327"/>
        <v>-0.10685314685314695</v>
      </c>
      <c r="G243" s="47">
        <f t="shared" si="327"/>
        <v>-4.7763666482606326E-2</v>
      </c>
      <c r="H243" s="47">
        <f t="shared" si="327"/>
        <v>-1.9112786314873828E-2</v>
      </c>
      <c r="I243" s="47">
        <f t="shared" si="327"/>
        <v>-4.646898059579127E-2</v>
      </c>
      <c r="J243" s="47">
        <f>J241-J242</f>
        <v>-0.12123265526067625</v>
      </c>
      <c r="K243" s="47">
        <f t="shared" ref="K243:N243" si="328">K241-K242</f>
        <v>-0.12123265526067625</v>
      </c>
      <c r="L243" s="47">
        <f t="shared" si="328"/>
        <v>-0.12123265526067625</v>
      </c>
      <c r="M243" s="47">
        <f t="shared" si="328"/>
        <v>-0.12123265526067625</v>
      </c>
      <c r="N243" s="47">
        <f t="shared" si="328"/>
        <v>-0.12123265526067625</v>
      </c>
    </row>
    <row r="244" spans="1:14" x14ac:dyDescent="0.3">
      <c r="A244" s="45" t="s">
        <v>114</v>
      </c>
      <c r="B244" s="3">
        <f>[1]Historicals!B143</f>
        <v>0</v>
      </c>
      <c r="C244" s="3">
        <f>[1]Historicals!C143</f>
        <v>0</v>
      </c>
      <c r="D244" s="3">
        <f>[1]Historicals!D143</f>
        <v>0</v>
      </c>
      <c r="E244" s="3">
        <f>[1]Historicals!E143</f>
        <v>1347</v>
      </c>
      <c r="F244" s="3">
        <f>[1]Historicals!F143</f>
        <v>1395</v>
      </c>
      <c r="G244" s="3">
        <f>[1]Historicals!G143</f>
        <v>1365</v>
      </c>
      <c r="H244" s="3">
        <f>[1]Historicals!H143</f>
        <v>1494</v>
      </c>
      <c r="I244" s="3">
        <f>[1]Historicals!I143</f>
        <v>1610</v>
      </c>
      <c r="J244" s="3">
        <f>+I244*(1+J245)</f>
        <v>1688.5154250303112</v>
      </c>
      <c r="K244" s="3">
        <f t="shared" ref="K244:N244" si="329">+J244*(1+K245)</f>
        <v>1770.8598388604303</v>
      </c>
      <c r="L244" s="3">
        <f t="shared" si="329"/>
        <v>1857.2199711071603</v>
      </c>
      <c r="M244" s="3">
        <f t="shared" si="329"/>
        <v>1947.7916576949001</v>
      </c>
      <c r="N244" s="3">
        <f t="shared" si="329"/>
        <v>2042.7802849460861</v>
      </c>
    </row>
    <row r="245" spans="1:14" x14ac:dyDescent="0.3">
      <c r="A245" s="44" t="s">
        <v>129</v>
      </c>
      <c r="B245" s="47" t="str">
        <f t="shared" ref="B245:I245" si="330">+IFERROR(B244/A244-1,"nm")</f>
        <v>nm</v>
      </c>
      <c r="C245" s="47" t="str">
        <f t="shared" si="330"/>
        <v>nm</v>
      </c>
      <c r="D245" s="47" t="str">
        <f t="shared" si="330"/>
        <v>nm</v>
      </c>
      <c r="E245" s="47" t="str">
        <f t="shared" si="330"/>
        <v>nm</v>
      </c>
      <c r="F245" s="47">
        <f t="shared" si="330"/>
        <v>3.563474387527843E-2</v>
      </c>
      <c r="G245" s="47">
        <f t="shared" si="330"/>
        <v>-2.1505376344086002E-2</v>
      </c>
      <c r="H245" s="47">
        <f t="shared" si="330"/>
        <v>9.4505494505494614E-2</v>
      </c>
      <c r="I245" s="47">
        <f t="shared" si="330"/>
        <v>7.7643908969210251E-2</v>
      </c>
      <c r="J245" s="47">
        <f>$I$4</f>
        <v>4.8767344739323759E-2</v>
      </c>
      <c r="K245" s="47">
        <f t="shared" ref="K245:N245" si="331">$I$4</f>
        <v>4.8767344739323759E-2</v>
      </c>
      <c r="L245" s="47">
        <f t="shared" si="331"/>
        <v>4.8767344739323759E-2</v>
      </c>
      <c r="M245" s="47">
        <f t="shared" si="331"/>
        <v>4.8767344739323759E-2</v>
      </c>
      <c r="N245" s="47">
        <f t="shared" si="331"/>
        <v>4.8767344739323759E-2</v>
      </c>
    </row>
    <row r="246" spans="1:14" x14ac:dyDescent="0.3">
      <c r="A246" s="44" t="s">
        <v>137</v>
      </c>
      <c r="B246" s="47">
        <f>[1]Historicals!B247</f>
        <v>0</v>
      </c>
      <c r="C246" s="47">
        <f>[1]Historicals!C247</f>
        <v>0</v>
      </c>
      <c r="D246" s="47">
        <f>[1]Historicals!D247</f>
        <v>0</v>
      </c>
      <c r="E246" s="47">
        <f>[1]Historicals!E247</f>
        <v>0.16</v>
      </c>
      <c r="F246" s="47">
        <f>[1]Historicals!F247</f>
        <v>0.15</v>
      </c>
      <c r="G246" s="47">
        <f>[1]Historicals!G247</f>
        <v>0.03</v>
      </c>
      <c r="H246" s="47">
        <f>[1]Historicals!H247</f>
        <v>0.1</v>
      </c>
      <c r="I246" s="47">
        <f>[1]Historicals!I247</f>
        <v>0.12</v>
      </c>
      <c r="J246" s="47">
        <f>I246</f>
        <v>0.12</v>
      </c>
      <c r="K246" s="47">
        <f t="shared" ref="K246:N246" si="332">J246</f>
        <v>0.12</v>
      </c>
      <c r="L246" s="47">
        <f t="shared" si="332"/>
        <v>0.12</v>
      </c>
      <c r="M246" s="47">
        <f t="shared" si="332"/>
        <v>0.12</v>
      </c>
      <c r="N246" s="47">
        <f t="shared" si="332"/>
        <v>0.12</v>
      </c>
    </row>
    <row r="247" spans="1:14" x14ac:dyDescent="0.3">
      <c r="A247" s="44" t="s">
        <v>138</v>
      </c>
      <c r="B247" s="47" t="str">
        <f t="shared" ref="B247:I247" si="333">+IFERROR(B245-B246,"nm")</f>
        <v>nm</v>
      </c>
      <c r="C247" s="47" t="str">
        <f t="shared" si="333"/>
        <v>nm</v>
      </c>
      <c r="D247" s="47" t="str">
        <f t="shared" si="333"/>
        <v>nm</v>
      </c>
      <c r="E247" s="47" t="str">
        <f t="shared" si="333"/>
        <v>nm</v>
      </c>
      <c r="F247" s="47">
        <f t="shared" si="333"/>
        <v>-0.11436525612472156</v>
      </c>
      <c r="G247" s="47">
        <f t="shared" si="333"/>
        <v>-5.1505376344086001E-2</v>
      </c>
      <c r="H247" s="47">
        <f t="shared" si="333"/>
        <v>-5.4945054945053917E-3</v>
      </c>
      <c r="I247" s="47">
        <f t="shared" si="333"/>
        <v>-4.2356091030789744E-2</v>
      </c>
      <c r="J247" s="47">
        <f>J245-J246</f>
        <v>-7.1232655260676236E-2</v>
      </c>
      <c r="K247" s="47">
        <f t="shared" ref="K247:N247" si="334">K245-K246</f>
        <v>-7.1232655260676236E-2</v>
      </c>
      <c r="L247" s="47">
        <f t="shared" si="334"/>
        <v>-7.1232655260676236E-2</v>
      </c>
      <c r="M247" s="47">
        <f t="shared" si="334"/>
        <v>-7.1232655260676236E-2</v>
      </c>
      <c r="N247" s="47">
        <f t="shared" si="334"/>
        <v>-7.1232655260676236E-2</v>
      </c>
    </row>
    <row r="248" spans="1:14" x14ac:dyDescent="0.3">
      <c r="A248" s="45" t="s">
        <v>115</v>
      </c>
      <c r="B248" s="3">
        <f>[1]Historicals!B144</f>
        <v>0</v>
      </c>
      <c r="C248" s="3">
        <f>[1]Historicals!C144</f>
        <v>0</v>
      </c>
      <c r="D248" s="3">
        <f>[1]Historicals!D144</f>
        <v>0</v>
      </c>
      <c r="E248" s="3">
        <f>[1]Historicals!E144</f>
        <v>244</v>
      </c>
      <c r="F248" s="3">
        <f>[1]Historicals!F144</f>
        <v>237</v>
      </c>
      <c r="G248" s="3">
        <f>[1]Historicals!G144</f>
        <v>214</v>
      </c>
      <c r="H248" s="3">
        <f>[1]Historicals!H144</f>
        <v>190</v>
      </c>
      <c r="I248" s="3">
        <f>[1]Historicals!I144</f>
        <v>234</v>
      </c>
      <c r="J248" s="3">
        <f>+I248*(1+J249)</f>
        <v>245.41155866900175</v>
      </c>
      <c r="K248" s="3">
        <f t="shared" ref="K248:N248" si="335">+J248*(1+K249)</f>
        <v>257.37962875362774</v>
      </c>
      <c r="L248" s="3">
        <f t="shared" si="335"/>
        <v>269.93134983793504</v>
      </c>
      <c r="M248" s="3">
        <f t="shared" si="335"/>
        <v>283.09518503143261</v>
      </c>
      <c r="N248" s="3">
        <f t="shared" si="335"/>
        <v>296.90098551390315</v>
      </c>
    </row>
    <row r="249" spans="1:14" x14ac:dyDescent="0.3">
      <c r="A249" s="44" t="s">
        <v>129</v>
      </c>
      <c r="B249" s="47" t="str">
        <f t="shared" ref="B249:I249" si="336">+IFERROR(B248/A248-1,"nm")</f>
        <v>nm</v>
      </c>
      <c r="C249" s="47" t="str">
        <f t="shared" si="336"/>
        <v>nm</v>
      </c>
      <c r="D249" s="47" t="str">
        <f t="shared" si="336"/>
        <v>nm</v>
      </c>
      <c r="E249" s="47" t="str">
        <f t="shared" si="336"/>
        <v>nm</v>
      </c>
      <c r="F249" s="47">
        <f t="shared" si="336"/>
        <v>-2.8688524590163911E-2</v>
      </c>
      <c r="G249" s="47">
        <f t="shared" si="336"/>
        <v>-9.7046413502109741E-2</v>
      </c>
      <c r="H249" s="47">
        <f t="shared" si="336"/>
        <v>-0.11214953271028039</v>
      </c>
      <c r="I249" s="47">
        <f t="shared" si="336"/>
        <v>0.23157894736842111</v>
      </c>
      <c r="J249" s="47">
        <f>$I$4</f>
        <v>4.8767344739323759E-2</v>
      </c>
      <c r="K249" s="47">
        <f t="shared" ref="K249:N249" si="337">$I$4</f>
        <v>4.8767344739323759E-2</v>
      </c>
      <c r="L249" s="47">
        <f t="shared" si="337"/>
        <v>4.8767344739323759E-2</v>
      </c>
      <c r="M249" s="47">
        <f t="shared" si="337"/>
        <v>4.8767344739323759E-2</v>
      </c>
      <c r="N249" s="47">
        <f t="shared" si="337"/>
        <v>4.8767344739323759E-2</v>
      </c>
    </row>
    <row r="250" spans="1:14" x14ac:dyDescent="0.3">
      <c r="A250" s="44" t="s">
        <v>137</v>
      </c>
      <c r="B250" s="47">
        <f>[1]Historicals!B248</f>
        <v>0</v>
      </c>
      <c r="C250" s="47">
        <f>[1]Historicals!C248</f>
        <v>0</v>
      </c>
      <c r="D250" s="47">
        <f>[1]Historicals!D248</f>
        <v>0</v>
      </c>
      <c r="E250" s="47">
        <f>[1]Historicals!E248</f>
        <v>-0.08</v>
      </c>
      <c r="F250" s="47">
        <f>[1]Historicals!F248</f>
        <v>0.08</v>
      </c>
      <c r="G250" s="47">
        <f>[1]Historicals!G248</f>
        <v>-0.04</v>
      </c>
      <c r="H250" s="47">
        <f>[1]Historicals!H248</f>
        <v>-0.09</v>
      </c>
      <c r="I250" s="47">
        <f>[1]Historicals!I248</f>
        <v>0.28000000000000003</v>
      </c>
      <c r="J250" s="47">
        <f>I250</f>
        <v>0.28000000000000003</v>
      </c>
      <c r="K250" s="47">
        <f t="shared" ref="K250:N250" si="338">J250</f>
        <v>0.28000000000000003</v>
      </c>
      <c r="L250" s="47">
        <f t="shared" si="338"/>
        <v>0.28000000000000003</v>
      </c>
      <c r="M250" s="47">
        <f t="shared" si="338"/>
        <v>0.28000000000000003</v>
      </c>
      <c r="N250" s="47">
        <f t="shared" si="338"/>
        <v>0.28000000000000003</v>
      </c>
    </row>
    <row r="251" spans="1:14" x14ac:dyDescent="0.3">
      <c r="A251" s="44" t="s">
        <v>138</v>
      </c>
      <c r="B251" s="47" t="str">
        <f t="shared" ref="B251:I251" si="339">+IFERROR(B249-B250,"nm")</f>
        <v>nm</v>
      </c>
      <c r="C251" s="47" t="str">
        <f t="shared" si="339"/>
        <v>nm</v>
      </c>
      <c r="D251" s="47" t="str">
        <f t="shared" si="339"/>
        <v>nm</v>
      </c>
      <c r="E251" s="47" t="str">
        <f t="shared" si="339"/>
        <v>nm</v>
      </c>
      <c r="F251" s="47">
        <f t="shared" si="339"/>
        <v>-0.10868852459016391</v>
      </c>
      <c r="G251" s="47">
        <f t="shared" si="339"/>
        <v>-5.704641350210974E-2</v>
      </c>
      <c r="H251" s="47">
        <f t="shared" si="339"/>
        <v>-2.214953271028039E-2</v>
      </c>
      <c r="I251" s="47">
        <f t="shared" si="339"/>
        <v>-4.842105263157892E-2</v>
      </c>
      <c r="J251" s="47">
        <f>J249-J250</f>
        <v>-0.23123265526067627</v>
      </c>
      <c r="K251" s="47">
        <f t="shared" ref="K251:N251" si="340">K249-K250</f>
        <v>-0.23123265526067627</v>
      </c>
      <c r="L251" s="47">
        <f t="shared" si="340"/>
        <v>-0.23123265526067627</v>
      </c>
      <c r="M251" s="47">
        <f t="shared" si="340"/>
        <v>-0.23123265526067627</v>
      </c>
      <c r="N251" s="47">
        <f t="shared" si="340"/>
        <v>-0.23123265526067627</v>
      </c>
    </row>
    <row r="252" spans="1:14" x14ac:dyDescent="0.3">
      <c r="A252" s="9" t="s">
        <v>130</v>
      </c>
      <c r="B252" s="48">
        <f t="shared" ref="B252:I252" si="341">+B259+B255</f>
        <v>0</v>
      </c>
      <c r="C252" s="48">
        <f t="shared" si="341"/>
        <v>0</v>
      </c>
      <c r="D252" s="48">
        <f t="shared" si="341"/>
        <v>0</v>
      </c>
      <c r="E252" s="48">
        <f t="shared" si="341"/>
        <v>1244</v>
      </c>
      <c r="F252" s="48">
        <f t="shared" si="341"/>
        <v>1376</v>
      </c>
      <c r="G252" s="48">
        <f t="shared" si="341"/>
        <v>1230</v>
      </c>
      <c r="H252" s="48">
        <f t="shared" si="341"/>
        <v>1573</v>
      </c>
      <c r="I252" s="48">
        <f t="shared" si="341"/>
        <v>1938</v>
      </c>
      <c r="J252" s="48">
        <f>+J238*J254</f>
        <v>2032.5111141048094</v>
      </c>
      <c r="K252" s="48">
        <f t="shared" ref="K252:N252" si="342">+K238*K254</f>
        <v>2131.631284292866</v>
      </c>
      <c r="L252" s="48">
        <f t="shared" si="342"/>
        <v>2235.5852819911038</v>
      </c>
      <c r="M252" s="48">
        <f t="shared" si="342"/>
        <v>2344.6088401321217</v>
      </c>
      <c r="N252" s="48">
        <f t="shared" si="342"/>
        <v>2458.9491877177111</v>
      </c>
    </row>
    <row r="253" spans="1:14" x14ac:dyDescent="0.3">
      <c r="A253" s="46" t="s">
        <v>129</v>
      </c>
      <c r="B253" s="47" t="str">
        <f t="shared" ref="B253:H253" si="343">+IFERROR(B252/A252-1,"nm")</f>
        <v>nm</v>
      </c>
      <c r="C253" s="47" t="str">
        <f t="shared" si="343"/>
        <v>nm</v>
      </c>
      <c r="D253" s="47" t="str">
        <f t="shared" si="343"/>
        <v>nm</v>
      </c>
      <c r="E253" s="47" t="str">
        <f t="shared" si="343"/>
        <v>nm</v>
      </c>
      <c r="F253" s="47">
        <f t="shared" si="343"/>
        <v>0.10610932475884249</v>
      </c>
      <c r="G253" s="47">
        <f t="shared" si="343"/>
        <v>-0.10610465116279066</v>
      </c>
      <c r="H253" s="47">
        <f t="shared" si="343"/>
        <v>0.27886178861788613</v>
      </c>
      <c r="I253" s="47">
        <f>+IFERROR(I252/H252-1,"nm")</f>
        <v>0.23204068658614108</v>
      </c>
      <c r="J253" s="47">
        <f t="shared" ref="J253:N253" si="344">+IFERROR(J252/I252-1,"nm")</f>
        <v>4.8767344739323759E-2</v>
      </c>
      <c r="K253" s="47">
        <f t="shared" si="344"/>
        <v>4.8767344739323981E-2</v>
      </c>
      <c r="L253" s="47">
        <f t="shared" si="344"/>
        <v>4.8767344739323759E-2</v>
      </c>
      <c r="M253" s="47">
        <f t="shared" si="344"/>
        <v>4.8767344739323537E-2</v>
      </c>
      <c r="N253" s="47">
        <f t="shared" si="344"/>
        <v>4.8767344739323759E-2</v>
      </c>
    </row>
    <row r="254" spans="1:14" x14ac:dyDescent="0.3">
      <c r="A254" s="46" t="s">
        <v>131</v>
      </c>
      <c r="B254" s="47" t="str">
        <f>+IFERROR(B252/B238,"nm")</f>
        <v>nm</v>
      </c>
      <c r="C254" s="47" t="str">
        <f t="shared" ref="C254:I254" si="345">+IFERROR(C252/C238,"nm")</f>
        <v>nm</v>
      </c>
      <c r="D254" s="47" t="str">
        <f t="shared" si="345"/>
        <v>nm</v>
      </c>
      <c r="E254" s="47">
        <f t="shared" si="345"/>
        <v>0.2408052651955091</v>
      </c>
      <c r="F254" s="47">
        <f t="shared" si="345"/>
        <v>0.26189569851541683</v>
      </c>
      <c r="G254" s="47">
        <f t="shared" si="345"/>
        <v>0.24463007159904535</v>
      </c>
      <c r="H254" s="47">
        <f t="shared" si="345"/>
        <v>0.2944038929440389</v>
      </c>
      <c r="I254" s="47">
        <f t="shared" si="345"/>
        <v>0.32544080604534004</v>
      </c>
      <c r="J254" s="49">
        <f>+I254</f>
        <v>0.32544080604534004</v>
      </c>
      <c r="K254" s="49">
        <f t="shared" ref="K254:N254" si="346">+J254</f>
        <v>0.32544080604534004</v>
      </c>
      <c r="L254" s="49">
        <f t="shared" si="346"/>
        <v>0.32544080604534004</v>
      </c>
      <c r="M254" s="49">
        <f t="shared" si="346"/>
        <v>0.32544080604534004</v>
      </c>
      <c r="N254" s="49">
        <f t="shared" si="346"/>
        <v>0.32544080604534004</v>
      </c>
    </row>
    <row r="255" spans="1:14" x14ac:dyDescent="0.3">
      <c r="A255" s="9" t="s">
        <v>132</v>
      </c>
      <c r="B255" s="9">
        <f>[1]Historicals!B208</f>
        <v>0</v>
      </c>
      <c r="C255" s="9">
        <f>[1]Historicals!C208</f>
        <v>0</v>
      </c>
      <c r="D255" s="9">
        <f>[1]Historicals!D208</f>
        <v>0</v>
      </c>
      <c r="E255" s="9">
        <f>[1]Historicals!E208</f>
        <v>55</v>
      </c>
      <c r="F255" s="9">
        <f>[1]Historicals!F208</f>
        <v>53</v>
      </c>
      <c r="G255" s="9">
        <f>[1]Historicals!G208</f>
        <v>46</v>
      </c>
      <c r="H255" s="9">
        <f>[1]Historicals!H208</f>
        <v>43</v>
      </c>
      <c r="I255" s="9">
        <f>[1]Historicals!I208</f>
        <v>42</v>
      </c>
      <c r="J255" s="48">
        <f>+J258*J265</f>
        <v>44.048228479051595</v>
      </c>
      <c r="K255" s="48">
        <f>+K258*K265</f>
        <v>46.196343622446015</v>
      </c>
      <c r="L255" s="48">
        <f>+L258*L265</f>
        <v>48.449216637578104</v>
      </c>
      <c r="M255" s="48">
        <f>+M258*M265</f>
        <v>50.81195628769305</v>
      </c>
      <c r="N255" s="48">
        <f>+N258*N265</f>
        <v>53.289920476854419</v>
      </c>
    </row>
    <row r="256" spans="1:14" x14ac:dyDescent="0.3">
      <c r="A256" s="46" t="s">
        <v>129</v>
      </c>
      <c r="B256" s="47" t="str">
        <f t="shared" ref="B256:N256" si="347">+IFERROR(B255/A255-1,"nm")</f>
        <v>nm</v>
      </c>
      <c r="C256" s="47" t="str">
        <f t="shared" si="347"/>
        <v>nm</v>
      </c>
      <c r="D256" s="47" t="str">
        <f t="shared" si="347"/>
        <v>nm</v>
      </c>
      <c r="E256" s="47" t="str">
        <f t="shared" si="347"/>
        <v>nm</v>
      </c>
      <c r="F256" s="47">
        <f t="shared" si="347"/>
        <v>-3.6363636363636376E-2</v>
      </c>
      <c r="G256" s="47">
        <f t="shared" si="347"/>
        <v>-0.13207547169811318</v>
      </c>
      <c r="H256" s="47">
        <f t="shared" si="347"/>
        <v>-6.5217391304347783E-2</v>
      </c>
      <c r="I256" s="47">
        <f t="shared" si="347"/>
        <v>-2.3255813953488413E-2</v>
      </c>
      <c r="J256" s="47">
        <f t="shared" si="347"/>
        <v>4.8767344739323759E-2</v>
      </c>
      <c r="K256" s="47">
        <f t="shared" si="347"/>
        <v>4.8767344739323981E-2</v>
      </c>
      <c r="L256" s="47">
        <f t="shared" si="347"/>
        <v>4.8767344739323759E-2</v>
      </c>
      <c r="M256" s="47">
        <f t="shared" si="347"/>
        <v>4.8767344739323537E-2</v>
      </c>
      <c r="N256" s="47">
        <f t="shared" si="347"/>
        <v>4.8767344739323537E-2</v>
      </c>
    </row>
    <row r="257" spans="1:14" x14ac:dyDescent="0.3">
      <c r="A257" s="46" t="s">
        <v>133</v>
      </c>
      <c r="B257" s="47" t="str">
        <f>+IFERROR(B255/B238,"nm")</f>
        <v>nm</v>
      </c>
      <c r="C257" s="47" t="str">
        <f t="shared" ref="C257:I257" si="348">+IFERROR(C255/C238,"nm")</f>
        <v>nm</v>
      </c>
      <c r="D257" s="47" t="str">
        <f t="shared" si="348"/>
        <v>nm</v>
      </c>
      <c r="E257" s="47">
        <f t="shared" si="348"/>
        <v>1.064653503677894E-2</v>
      </c>
      <c r="F257" s="47">
        <f t="shared" si="348"/>
        <v>1.0087552341073468E-2</v>
      </c>
      <c r="G257" s="47">
        <f t="shared" si="348"/>
        <v>9.148766905330152E-3</v>
      </c>
      <c r="H257" s="47">
        <f t="shared" si="348"/>
        <v>8.0479131574022079E-3</v>
      </c>
      <c r="I257" s="47">
        <f t="shared" si="348"/>
        <v>7.0528967254408059E-3</v>
      </c>
      <c r="J257" s="47">
        <f>+IFERROR(J255/J238,"nm")</f>
        <v>7.0528967254408059E-3</v>
      </c>
      <c r="K257" s="47">
        <f t="shared" ref="K257:N257" si="349">+IFERROR(K255/K238,"nm")</f>
        <v>7.0528967254408067E-3</v>
      </c>
      <c r="L257" s="47">
        <f t="shared" si="349"/>
        <v>7.0528967254408067E-3</v>
      </c>
      <c r="M257" s="47">
        <f t="shared" si="349"/>
        <v>7.0528967254408067E-3</v>
      </c>
      <c r="N257" s="47">
        <f t="shared" si="349"/>
        <v>7.0528967254408059E-3</v>
      </c>
    </row>
    <row r="258" spans="1:14" x14ac:dyDescent="0.3">
      <c r="A258" s="46" t="s">
        <v>140</v>
      </c>
      <c r="B258" s="47" t="str">
        <f t="shared" ref="B258:I258" si="350">+IFERROR(B255/B265,"nm")</f>
        <v>nm</v>
      </c>
      <c r="C258" s="47" t="str">
        <f t="shared" si="350"/>
        <v>nm</v>
      </c>
      <c r="D258" s="47" t="str">
        <f t="shared" si="350"/>
        <v>nm</v>
      </c>
      <c r="E258" s="47">
        <f t="shared" si="350"/>
        <v>0.16224188790560473</v>
      </c>
      <c r="F258" s="47">
        <f t="shared" si="350"/>
        <v>0.16257668711656442</v>
      </c>
      <c r="G258" s="47">
        <f t="shared" si="350"/>
        <v>0.1554054054054054</v>
      </c>
      <c r="H258" s="47">
        <f t="shared" si="350"/>
        <v>0.14144736842105263</v>
      </c>
      <c r="I258" s="47">
        <f t="shared" si="350"/>
        <v>0.15328467153284672</v>
      </c>
      <c r="J258" s="49">
        <f>+I258</f>
        <v>0.15328467153284672</v>
      </c>
      <c r="K258" s="49">
        <f t="shared" ref="K258:N258" si="351">+J258</f>
        <v>0.15328467153284672</v>
      </c>
      <c r="L258" s="49">
        <f t="shared" si="351"/>
        <v>0.15328467153284672</v>
      </c>
      <c r="M258" s="49">
        <f t="shared" si="351"/>
        <v>0.15328467153284672</v>
      </c>
      <c r="N258" s="49">
        <f t="shared" si="351"/>
        <v>0.15328467153284672</v>
      </c>
    </row>
    <row r="259" spans="1:14" x14ac:dyDescent="0.3">
      <c r="A259" s="9" t="s">
        <v>134</v>
      </c>
      <c r="B259" s="9">
        <f>[1]Historicals!B163</f>
        <v>0</v>
      </c>
      <c r="C259" s="9">
        <f>[1]Historicals!C163</f>
        <v>0</v>
      </c>
      <c r="D259" s="9">
        <f>[1]Historicals!D163</f>
        <v>0</v>
      </c>
      <c r="E259" s="9">
        <f>[1]Historicals!E163</f>
        <v>1189</v>
      </c>
      <c r="F259" s="9">
        <f>[1]Historicals!F163</f>
        <v>1323</v>
      </c>
      <c r="G259" s="9">
        <f>[1]Historicals!G163</f>
        <v>1184</v>
      </c>
      <c r="H259" s="9">
        <f>[1]Historicals!H163</f>
        <v>1530</v>
      </c>
      <c r="I259" s="9">
        <f>[1]Historicals!I163</f>
        <v>1896</v>
      </c>
      <c r="J259" s="9">
        <f>+J252-J255</f>
        <v>1988.4628856257577</v>
      </c>
      <c r="K259" s="9">
        <f>+K252-K255</f>
        <v>2085.43494067042</v>
      </c>
      <c r="L259" s="9">
        <f>+L252-L255</f>
        <v>2187.1360653535257</v>
      </c>
      <c r="M259" s="9">
        <f>+M252-M255</f>
        <v>2293.7968838444285</v>
      </c>
      <c r="N259" s="9">
        <f>+N252-N255</f>
        <v>2405.6592672408565</v>
      </c>
    </row>
    <row r="260" spans="1:14" x14ac:dyDescent="0.3">
      <c r="A260" s="46" t="s">
        <v>129</v>
      </c>
      <c r="B260" s="47" t="str">
        <f t="shared" ref="B260:N260" si="352">+IFERROR(B259/A259-1,"nm")</f>
        <v>nm</v>
      </c>
      <c r="C260" s="47" t="str">
        <f t="shared" si="352"/>
        <v>nm</v>
      </c>
      <c r="D260" s="47" t="str">
        <f t="shared" si="352"/>
        <v>nm</v>
      </c>
      <c r="E260" s="47" t="str">
        <f t="shared" si="352"/>
        <v>nm</v>
      </c>
      <c r="F260" s="47">
        <f t="shared" si="352"/>
        <v>0.11269974768713209</v>
      </c>
      <c r="G260" s="47">
        <f t="shared" si="352"/>
        <v>-0.1050642479213908</v>
      </c>
      <c r="H260" s="47">
        <f t="shared" si="352"/>
        <v>0.29222972972972983</v>
      </c>
      <c r="I260" s="47">
        <f t="shared" si="352"/>
        <v>0.23921568627450984</v>
      </c>
      <c r="J260" s="47">
        <f t="shared" si="352"/>
        <v>4.8767344739323759E-2</v>
      </c>
      <c r="K260" s="47">
        <f t="shared" si="352"/>
        <v>4.8767344739323981E-2</v>
      </c>
      <c r="L260" s="47">
        <f t="shared" si="352"/>
        <v>4.8767344739323759E-2</v>
      </c>
      <c r="M260" s="47">
        <f t="shared" si="352"/>
        <v>4.8767344739323315E-2</v>
      </c>
      <c r="N260" s="47">
        <f t="shared" si="352"/>
        <v>4.8767344739323759E-2</v>
      </c>
    </row>
    <row r="261" spans="1:14" x14ac:dyDescent="0.3">
      <c r="A261" s="46" t="s">
        <v>131</v>
      </c>
      <c r="B261" s="47" t="str">
        <f>+IFERROR(B259/B238,"nm")</f>
        <v>nm</v>
      </c>
      <c r="C261" s="47" t="str">
        <f t="shared" ref="C261:I261" si="353">+IFERROR(C259/C238,"nm")</f>
        <v>nm</v>
      </c>
      <c r="D261" s="47" t="str">
        <f t="shared" si="353"/>
        <v>nm</v>
      </c>
      <c r="E261" s="47">
        <f t="shared" si="353"/>
        <v>0.23015873015873015</v>
      </c>
      <c r="F261" s="47">
        <f t="shared" si="353"/>
        <v>0.25180814617434338</v>
      </c>
      <c r="G261" s="47">
        <f t="shared" si="353"/>
        <v>0.2354813046937152</v>
      </c>
      <c r="H261" s="47">
        <f t="shared" si="353"/>
        <v>0.28635597978663674</v>
      </c>
      <c r="I261" s="47">
        <f t="shared" si="353"/>
        <v>0.31838790931989924</v>
      </c>
      <c r="J261" s="47">
        <f>+IFERROR(J259/J238,"nm")</f>
        <v>0.31838790931989924</v>
      </c>
      <c r="K261" s="47">
        <f t="shared" ref="K261:N261" si="354">+IFERROR(K259/K238,"nm")</f>
        <v>0.31838790931989924</v>
      </c>
      <c r="L261" s="47">
        <f t="shared" si="354"/>
        <v>0.31838790931989924</v>
      </c>
      <c r="M261" s="47">
        <f t="shared" si="354"/>
        <v>0.31838790931989919</v>
      </c>
      <c r="N261" s="47">
        <f t="shared" si="354"/>
        <v>0.31838790931989924</v>
      </c>
    </row>
    <row r="262" spans="1:14" x14ac:dyDescent="0.3">
      <c r="A262" s="9" t="s">
        <v>135</v>
      </c>
      <c r="B262" s="9">
        <f>[1]Historicals!B193</f>
        <v>0</v>
      </c>
      <c r="C262" s="9">
        <f>[1]Historicals!C193</f>
        <v>0</v>
      </c>
      <c r="D262" s="9">
        <f>[1]Historicals!D193</f>
        <v>0</v>
      </c>
      <c r="E262" s="9">
        <f>[1]Historicals!E193</f>
        <v>49</v>
      </c>
      <c r="F262" s="9">
        <f>[1]Historicals!F193</f>
        <v>47</v>
      </c>
      <c r="G262" s="9">
        <f>[1]Historicals!G193</f>
        <v>41</v>
      </c>
      <c r="H262" s="9">
        <f>[1]Historicals!H193</f>
        <v>54</v>
      </c>
      <c r="I262" s="9">
        <f>[1]Historicals!I193</f>
        <v>56</v>
      </c>
      <c r="J262" s="48">
        <f>+J238*J264</f>
        <v>58.730971305402129</v>
      </c>
      <c r="K262" s="48">
        <f t="shared" ref="K262:N262" si="355">+K238*K264</f>
        <v>61.595124829928011</v>
      </c>
      <c r="L262" s="48">
        <f t="shared" si="355"/>
        <v>64.598955516770801</v>
      </c>
      <c r="M262" s="48">
        <f t="shared" si="355"/>
        <v>67.749275050257395</v>
      </c>
      <c r="N262" s="48">
        <f t="shared" si="355"/>
        <v>71.053227302472564</v>
      </c>
    </row>
    <row r="263" spans="1:14" x14ac:dyDescent="0.3">
      <c r="A263" s="46" t="s">
        <v>129</v>
      </c>
      <c r="B263" s="47" t="str">
        <f t="shared" ref="B263:N263" si="356">+IFERROR(B262/A262-1,"nm")</f>
        <v>nm</v>
      </c>
      <c r="C263" s="47" t="str">
        <f t="shared" si="356"/>
        <v>nm</v>
      </c>
      <c r="D263" s="47" t="str">
        <f t="shared" si="356"/>
        <v>nm</v>
      </c>
      <c r="E263" s="47" t="str">
        <f t="shared" si="356"/>
        <v>nm</v>
      </c>
      <c r="F263" s="47">
        <f t="shared" si="356"/>
        <v>-4.081632653061229E-2</v>
      </c>
      <c r="G263" s="47">
        <f t="shared" si="356"/>
        <v>-0.12765957446808507</v>
      </c>
      <c r="H263" s="47">
        <f t="shared" si="356"/>
        <v>0.31707317073170738</v>
      </c>
      <c r="I263" s="47">
        <f t="shared" si="356"/>
        <v>3.7037037037036979E-2</v>
      </c>
      <c r="J263" s="47">
        <f t="shared" si="356"/>
        <v>4.8767344739323759E-2</v>
      </c>
      <c r="K263" s="47">
        <f t="shared" si="356"/>
        <v>4.8767344739323759E-2</v>
      </c>
      <c r="L263" s="47">
        <f t="shared" si="356"/>
        <v>4.8767344739323981E-2</v>
      </c>
      <c r="M263" s="47">
        <f t="shared" si="356"/>
        <v>4.8767344739323759E-2</v>
      </c>
      <c r="N263" s="47">
        <f t="shared" si="356"/>
        <v>4.8767344739323759E-2</v>
      </c>
    </row>
    <row r="264" spans="1:14" x14ac:dyDescent="0.3">
      <c r="A264" s="46" t="s">
        <v>133</v>
      </c>
      <c r="B264" s="47" t="str">
        <f>+IFERROR(B262/B238,"nm")</f>
        <v>nm</v>
      </c>
      <c r="C264" s="47" t="str">
        <f t="shared" ref="C264:I264" si="357">+IFERROR(C262/C238,"nm")</f>
        <v>nm</v>
      </c>
      <c r="D264" s="47" t="str">
        <f t="shared" si="357"/>
        <v>nm</v>
      </c>
      <c r="E264" s="47">
        <f t="shared" si="357"/>
        <v>9.485094850948509E-3</v>
      </c>
      <c r="F264" s="47">
        <f t="shared" si="357"/>
        <v>8.9455652835934533E-3</v>
      </c>
      <c r="G264" s="47">
        <f t="shared" si="357"/>
        <v>8.1543357199681775E-3</v>
      </c>
      <c r="H264" s="47">
        <f t="shared" si="357"/>
        <v>1.0106681639528355E-2</v>
      </c>
      <c r="I264" s="47">
        <f t="shared" si="357"/>
        <v>9.4038623005877411E-3</v>
      </c>
      <c r="J264" s="49">
        <f>+I264</f>
        <v>9.4038623005877411E-3</v>
      </c>
      <c r="K264" s="49">
        <f t="shared" ref="K264:N264" si="358">+J264</f>
        <v>9.4038623005877411E-3</v>
      </c>
      <c r="L264" s="49">
        <f t="shared" si="358"/>
        <v>9.4038623005877411E-3</v>
      </c>
      <c r="M264" s="49">
        <f t="shared" si="358"/>
        <v>9.4038623005877411E-3</v>
      </c>
      <c r="N264" s="49">
        <f t="shared" si="358"/>
        <v>9.4038623005877411E-3</v>
      </c>
    </row>
    <row r="265" spans="1:14" x14ac:dyDescent="0.3">
      <c r="A265" s="9" t="s">
        <v>141</v>
      </c>
      <c r="B265" s="9">
        <f>[1]Historicals!B178</f>
        <v>0</v>
      </c>
      <c r="C265" s="9">
        <f>[1]Historicals!C178</f>
        <v>0</v>
      </c>
      <c r="D265" s="9">
        <f>[1]Historicals!D178</f>
        <v>0</v>
      </c>
      <c r="E265" s="9">
        <f>[1]Historicals!E178</f>
        <v>339</v>
      </c>
      <c r="F265" s="9">
        <f>[1]Historicals!F178</f>
        <v>326</v>
      </c>
      <c r="G265" s="9">
        <f>[1]Historicals!G178</f>
        <v>296</v>
      </c>
      <c r="H265" s="9">
        <f>[1]Historicals!H178</f>
        <v>304</v>
      </c>
      <c r="I265" s="9">
        <f>[1]Historicals!I178</f>
        <v>274</v>
      </c>
      <c r="J265" s="48">
        <f t="shared" ref="J265:N265" si="359">+J238*J267</f>
        <v>287.36225245857469</v>
      </c>
      <c r="K265" s="48">
        <f t="shared" si="359"/>
        <v>301.37614648929065</v>
      </c>
      <c r="L265" s="48">
        <f t="shared" si="359"/>
        <v>316.07346092134287</v>
      </c>
      <c r="M265" s="48">
        <f t="shared" si="359"/>
        <v>331.4875243530451</v>
      </c>
      <c r="N265" s="48">
        <f t="shared" si="359"/>
        <v>347.65329072995502</v>
      </c>
    </row>
    <row r="266" spans="1:14" x14ac:dyDescent="0.3">
      <c r="A266" s="46" t="s">
        <v>129</v>
      </c>
      <c r="B266" s="47" t="str">
        <f t="shared" ref="B266:I266" si="360">+IFERROR(B265/A265-1,"nm")</f>
        <v>nm</v>
      </c>
      <c r="C266" s="47" t="str">
        <f t="shared" si="360"/>
        <v>nm</v>
      </c>
      <c r="D266" s="47" t="str">
        <f t="shared" si="360"/>
        <v>nm</v>
      </c>
      <c r="E266" s="47" t="str">
        <f t="shared" si="360"/>
        <v>nm</v>
      </c>
      <c r="F266" s="47">
        <f t="shared" si="360"/>
        <v>-3.8348082595870192E-2</v>
      </c>
      <c r="G266" s="47">
        <f t="shared" si="360"/>
        <v>-9.2024539877300637E-2</v>
      </c>
      <c r="H266" s="47">
        <f t="shared" si="360"/>
        <v>2.7027027027026973E-2</v>
      </c>
      <c r="I266" s="47">
        <f t="shared" si="360"/>
        <v>-9.8684210526315819E-2</v>
      </c>
      <c r="J266" s="47">
        <f>+J267+J268</f>
        <v>4.6011754827875735E-2</v>
      </c>
      <c r="K266" s="47">
        <f t="shared" ref="K266:N266" si="361">+K267+K268</f>
        <v>4.6011754827875735E-2</v>
      </c>
      <c r="L266" s="47">
        <f t="shared" si="361"/>
        <v>4.6011754827875735E-2</v>
      </c>
      <c r="M266" s="47">
        <f t="shared" si="361"/>
        <v>4.6011754827875735E-2</v>
      </c>
      <c r="N266" s="47">
        <f t="shared" si="361"/>
        <v>4.6011754827875735E-2</v>
      </c>
    </row>
    <row r="267" spans="1:14" x14ac:dyDescent="0.3">
      <c r="A267" s="46" t="s">
        <v>133</v>
      </c>
      <c r="B267" s="47" t="str">
        <f>+IFERROR(B265/B238,"nm")</f>
        <v>nm</v>
      </c>
      <c r="C267" s="47" t="str">
        <f t="shared" ref="C267:I267" si="362">+IFERROR(C265/C238,"nm")</f>
        <v>nm</v>
      </c>
      <c r="D267" s="47" t="str">
        <f t="shared" si="362"/>
        <v>nm</v>
      </c>
      <c r="E267" s="47">
        <f t="shared" si="362"/>
        <v>6.5621370499419282E-2</v>
      </c>
      <c r="F267" s="47">
        <f t="shared" si="362"/>
        <v>6.2047963456414161E-2</v>
      </c>
      <c r="G267" s="47">
        <f t="shared" si="362"/>
        <v>5.88703261734288E-2</v>
      </c>
      <c r="H267" s="47">
        <f t="shared" si="362"/>
        <v>5.6896874415122589E-2</v>
      </c>
      <c r="I267" s="47">
        <f t="shared" si="362"/>
        <v>4.6011754827875735E-2</v>
      </c>
      <c r="J267" s="49">
        <f>+I267</f>
        <v>4.6011754827875735E-2</v>
      </c>
      <c r="K267" s="49">
        <f t="shared" ref="K267:N267" si="363">+J267</f>
        <v>4.6011754827875735E-2</v>
      </c>
      <c r="L267" s="49">
        <f t="shared" si="363"/>
        <v>4.6011754827875735E-2</v>
      </c>
      <c r="M267" s="49">
        <f t="shared" si="363"/>
        <v>4.6011754827875735E-2</v>
      </c>
      <c r="N267" s="49">
        <f t="shared" si="363"/>
        <v>4.6011754827875735E-2</v>
      </c>
    </row>
    <row r="268" spans="1:14" x14ac:dyDescent="0.3">
      <c r="A268" s="43" t="str">
        <f>[1]Historicals!A145</f>
        <v>Global Brand Divisions</v>
      </c>
      <c r="B268" s="43"/>
      <c r="C268" s="43"/>
      <c r="D268" s="43"/>
      <c r="E268" s="43"/>
      <c r="F268" s="43"/>
      <c r="G268" s="43"/>
      <c r="H268" s="43"/>
      <c r="I268" s="43"/>
      <c r="J268" s="39"/>
      <c r="K268" s="39"/>
      <c r="L268" s="39"/>
      <c r="M268" s="39"/>
      <c r="N268" s="39"/>
    </row>
    <row r="269" spans="1:14" x14ac:dyDescent="0.3">
      <c r="A269" s="9" t="s">
        <v>136</v>
      </c>
      <c r="B269" s="9">
        <f>[1]Historicals!B145</f>
        <v>115</v>
      </c>
      <c r="C269" s="9">
        <f>[1]Historicals!C145</f>
        <v>73</v>
      </c>
      <c r="D269" s="9">
        <f>[1]Historicals!D145</f>
        <v>73</v>
      </c>
      <c r="E269" s="9">
        <f>[1]Historicals!E145</f>
        <v>88</v>
      </c>
      <c r="F269" s="9">
        <f>[1]Historicals!F145</f>
        <v>42</v>
      </c>
      <c r="G269" s="9">
        <f>[1]Historicals!G145</f>
        <v>30</v>
      </c>
      <c r="H269" s="9">
        <f>[1]Historicals!H145</f>
        <v>25</v>
      </c>
      <c r="I269" s="9">
        <f>[1]Historicals!I145</f>
        <v>102</v>
      </c>
      <c r="J269" s="3">
        <f>+I269*(1+J270)</f>
        <v>106.97426916341102</v>
      </c>
      <c r="K269" s="3">
        <f t="shared" ref="K269:N269" si="364">+J269*(1+K270)</f>
        <v>112.1911202259403</v>
      </c>
      <c r="L269" s="3">
        <f t="shared" si="364"/>
        <v>117.66238326268964</v>
      </c>
      <c r="M269" s="3">
        <f t="shared" si="364"/>
        <v>123.40046527011167</v>
      </c>
      <c r="N269" s="3">
        <f t="shared" si="364"/>
        <v>129.41837830093215</v>
      </c>
    </row>
    <row r="270" spans="1:14" x14ac:dyDescent="0.3">
      <c r="A270" s="44" t="s">
        <v>129</v>
      </c>
      <c r="B270" s="47" t="str">
        <f t="shared" ref="B270:H270" si="365">+IFERROR(B269/A269-1,"nm")</f>
        <v>nm</v>
      </c>
      <c r="C270" s="47">
        <f t="shared" si="365"/>
        <v>-0.36521739130434783</v>
      </c>
      <c r="D270" s="47">
        <f t="shared" si="365"/>
        <v>0</v>
      </c>
      <c r="E270" s="47">
        <f t="shared" si="365"/>
        <v>0.20547945205479445</v>
      </c>
      <c r="F270" s="47">
        <f t="shared" si="365"/>
        <v>-0.52272727272727271</v>
      </c>
      <c r="G270" s="47">
        <f t="shared" si="365"/>
        <v>-0.2857142857142857</v>
      </c>
      <c r="H270" s="47">
        <f t="shared" si="365"/>
        <v>-0.16666666666666663</v>
      </c>
      <c r="I270" s="47">
        <f>+IFERROR(I269/H269-1,"nm")</f>
        <v>3.08</v>
      </c>
      <c r="J270" s="47">
        <f>$I$4</f>
        <v>4.8767344739323759E-2</v>
      </c>
      <c r="K270" s="47">
        <f t="shared" ref="K270:N270" si="366">$I$4</f>
        <v>4.8767344739323759E-2</v>
      </c>
      <c r="L270" s="47">
        <f t="shared" si="366"/>
        <v>4.8767344739323759E-2</v>
      </c>
      <c r="M270" s="47">
        <f t="shared" si="366"/>
        <v>4.8767344739323759E-2</v>
      </c>
      <c r="N270" s="47">
        <f t="shared" si="366"/>
        <v>4.8767344739323759E-2</v>
      </c>
    </row>
    <row r="271" spans="1:14" x14ac:dyDescent="0.3">
      <c r="A271" s="44" t="s">
        <v>137</v>
      </c>
      <c r="B271" s="47">
        <f>[1]Historicals!B249</f>
        <v>-0.02</v>
      </c>
      <c r="C271" s="47">
        <f>[1]Historicals!C249</f>
        <v>-0.3</v>
      </c>
      <c r="D271" s="47">
        <f>[1]Historicals!D249</f>
        <v>0.02</v>
      </c>
      <c r="E271" s="47">
        <f>[1]Historicals!E249</f>
        <v>0.12</v>
      </c>
      <c r="F271" s="47">
        <f>[1]Historicals!F249</f>
        <v>-0.53</v>
      </c>
      <c r="G271" s="47">
        <f>[1]Historicals!G249</f>
        <v>-0.26</v>
      </c>
      <c r="H271" s="47">
        <f>[1]Historicals!H249</f>
        <v>-0.17</v>
      </c>
      <c r="I271" s="47">
        <f>[1]Historicals!I249</f>
        <v>3.02</v>
      </c>
      <c r="J271" s="47">
        <f>I271</f>
        <v>3.02</v>
      </c>
      <c r="K271" s="47">
        <f t="shared" ref="K271:N271" si="367">J271</f>
        <v>3.02</v>
      </c>
      <c r="L271" s="47">
        <f t="shared" si="367"/>
        <v>3.02</v>
      </c>
      <c r="M271" s="47">
        <f t="shared" si="367"/>
        <v>3.02</v>
      </c>
      <c r="N271" s="47">
        <f t="shared" si="367"/>
        <v>3.02</v>
      </c>
    </row>
    <row r="272" spans="1:14" x14ac:dyDescent="0.3">
      <c r="A272" s="44" t="s">
        <v>138</v>
      </c>
      <c r="B272" s="47" t="str">
        <f t="shared" ref="B272:I272" si="368">+IFERROR(B270-B271,"nm")</f>
        <v>nm</v>
      </c>
      <c r="C272" s="47">
        <f t="shared" si="368"/>
        <v>-6.5217391304347838E-2</v>
      </c>
      <c r="D272" s="47">
        <f t="shared" si="368"/>
        <v>-0.02</v>
      </c>
      <c r="E272" s="47">
        <f t="shared" si="368"/>
        <v>8.5479452054794458E-2</v>
      </c>
      <c r="F272" s="47">
        <f t="shared" si="368"/>
        <v>7.2727272727273196E-3</v>
      </c>
      <c r="G272" s="47">
        <f t="shared" si="368"/>
        <v>-2.571428571428569E-2</v>
      </c>
      <c r="H272" s="47">
        <f t="shared" si="368"/>
        <v>3.3333333333333826E-3</v>
      </c>
      <c r="I272" s="47">
        <f t="shared" si="368"/>
        <v>6.0000000000000053E-2</v>
      </c>
      <c r="J272" s="47">
        <f>J270-J271</f>
        <v>-2.9712326552606765</v>
      </c>
      <c r="K272" s="47">
        <f t="shared" ref="K272:N272" si="369">K270-K271</f>
        <v>-2.9712326552606765</v>
      </c>
      <c r="L272" s="47">
        <f t="shared" si="369"/>
        <v>-2.9712326552606765</v>
      </c>
      <c r="M272" s="47">
        <f t="shared" si="369"/>
        <v>-2.9712326552606765</v>
      </c>
      <c r="N272" s="47">
        <f t="shared" si="369"/>
        <v>-2.9712326552606765</v>
      </c>
    </row>
    <row r="273" spans="1:14" x14ac:dyDescent="0.3">
      <c r="A273" s="9" t="s">
        <v>130</v>
      </c>
      <c r="B273" s="48">
        <f t="shared" ref="B273:I273" si="370">+B280+B276</f>
        <v>-2053</v>
      </c>
      <c r="C273" s="48">
        <f t="shared" si="370"/>
        <v>-2366</v>
      </c>
      <c r="D273" s="48">
        <f t="shared" si="370"/>
        <v>-2444</v>
      </c>
      <c r="E273" s="48">
        <f t="shared" si="370"/>
        <v>-2441</v>
      </c>
      <c r="F273" s="48">
        <f t="shared" si="370"/>
        <v>-3067</v>
      </c>
      <c r="G273" s="48">
        <f t="shared" si="370"/>
        <v>-3254</v>
      </c>
      <c r="H273" s="48">
        <f t="shared" si="370"/>
        <v>-3434</v>
      </c>
      <c r="I273" s="48">
        <f t="shared" si="370"/>
        <v>-4042</v>
      </c>
      <c r="J273" s="48">
        <f>+J269*J275</f>
        <v>-4239.1176074363466</v>
      </c>
      <c r="K273" s="48">
        <f>+K269*K275</f>
        <v>-4445.8481171887315</v>
      </c>
      <c r="L273" s="48">
        <f>+L269*L275</f>
        <v>-4662.6603249783484</v>
      </c>
      <c r="M273" s="48">
        <f>+M269*M275</f>
        <v>-4890.0458884489344</v>
      </c>
      <c r="N273" s="48">
        <f>+N269*N275</f>
        <v>-5128.5204420820364</v>
      </c>
    </row>
    <row r="274" spans="1:14" x14ac:dyDescent="0.3">
      <c r="A274" s="46" t="s">
        <v>129</v>
      </c>
      <c r="B274" s="47" t="str">
        <f t="shared" ref="B274:H274" si="371">+IFERROR(B273/A273-1,"nm")</f>
        <v>nm</v>
      </c>
      <c r="C274" s="47">
        <f t="shared" si="371"/>
        <v>0.15245981490501714</v>
      </c>
      <c r="D274" s="47">
        <f t="shared" si="371"/>
        <v>3.2967032967033072E-2</v>
      </c>
      <c r="E274" s="47">
        <f t="shared" si="371"/>
        <v>-1.2274959083469206E-3</v>
      </c>
      <c r="F274" s="47">
        <f t="shared" si="371"/>
        <v>0.25645227365833678</v>
      </c>
      <c r="G274" s="47">
        <f t="shared" si="371"/>
        <v>6.0971633518095869E-2</v>
      </c>
      <c r="H274" s="47">
        <f t="shared" si="371"/>
        <v>5.5316533497234088E-2</v>
      </c>
      <c r="I274" s="47">
        <f>+IFERROR(I273/H273-1,"nm")</f>
        <v>0.1770529994175889</v>
      </c>
      <c r="J274" s="47">
        <f t="shared" ref="J274:N274" si="372">+IFERROR(J273/I273-1,"nm")</f>
        <v>4.8767344739323759E-2</v>
      </c>
      <c r="K274" s="47">
        <f t="shared" si="372"/>
        <v>4.8767344739323537E-2</v>
      </c>
      <c r="L274" s="47">
        <f t="shared" si="372"/>
        <v>4.8767344739323981E-2</v>
      </c>
      <c r="M274" s="47">
        <f t="shared" si="372"/>
        <v>4.8767344739323759E-2</v>
      </c>
      <c r="N274" s="47">
        <f t="shared" si="372"/>
        <v>4.8767344739323759E-2</v>
      </c>
    </row>
    <row r="275" spans="1:14" x14ac:dyDescent="0.3">
      <c r="A275" s="46" t="s">
        <v>131</v>
      </c>
      <c r="B275" s="47">
        <f t="shared" ref="B275:I275" si="373">+IFERROR(B273/B269,"nm")</f>
        <v>-17.85217391304348</v>
      </c>
      <c r="C275" s="47">
        <f t="shared" si="373"/>
        <v>-32.410958904109592</v>
      </c>
      <c r="D275" s="47">
        <f t="shared" si="373"/>
        <v>-33.479452054794521</v>
      </c>
      <c r="E275" s="47">
        <f t="shared" si="373"/>
        <v>-27.738636363636363</v>
      </c>
      <c r="F275" s="47">
        <f t="shared" si="373"/>
        <v>-73.023809523809518</v>
      </c>
      <c r="G275" s="47">
        <f t="shared" si="373"/>
        <v>-108.46666666666667</v>
      </c>
      <c r="H275" s="47">
        <f t="shared" si="373"/>
        <v>-137.36000000000001</v>
      </c>
      <c r="I275" s="47">
        <f t="shared" si="373"/>
        <v>-39.627450980392155</v>
      </c>
      <c r="J275" s="49">
        <f>+I275</f>
        <v>-39.627450980392155</v>
      </c>
      <c r="K275" s="49">
        <f t="shared" ref="K275:N275" si="374">+J275</f>
        <v>-39.627450980392155</v>
      </c>
      <c r="L275" s="49">
        <f t="shared" si="374"/>
        <v>-39.627450980392155</v>
      </c>
      <c r="M275" s="49">
        <f t="shared" si="374"/>
        <v>-39.627450980392155</v>
      </c>
      <c r="N275" s="49">
        <f t="shared" si="374"/>
        <v>-39.627450980392155</v>
      </c>
    </row>
    <row r="276" spans="1:14" x14ac:dyDescent="0.3">
      <c r="A276" s="9" t="s">
        <v>132</v>
      </c>
      <c r="B276" s="9">
        <f>[1]Historicals!B209</f>
        <v>210</v>
      </c>
      <c r="C276" s="9">
        <f>[1]Historicals!C209</f>
        <v>230</v>
      </c>
      <c r="D276" s="9">
        <f>[1]Historicals!D209</f>
        <v>233</v>
      </c>
      <c r="E276" s="9">
        <f>[1]Historicals!E209</f>
        <v>217</v>
      </c>
      <c r="F276" s="9">
        <f>[1]Historicals!F209</f>
        <v>195</v>
      </c>
      <c r="G276" s="9">
        <f>[1]Historicals!G209</f>
        <v>214</v>
      </c>
      <c r="H276" s="9">
        <f>[1]Historicals!H209</f>
        <v>222</v>
      </c>
      <c r="I276" s="9">
        <f>[1]Historicals!I209</f>
        <v>220</v>
      </c>
      <c r="J276" s="48">
        <f>+J279*J286</f>
        <v>230.72881584265122</v>
      </c>
      <c r="K276" s="48">
        <f>+K279*K286</f>
        <v>241.98084754614572</v>
      </c>
      <c r="L276" s="48">
        <f>+L279*L286</f>
        <v>253.78161095874236</v>
      </c>
      <c r="M276" s="48">
        <f>+M279*M286</f>
        <v>266.1578662688683</v>
      </c>
      <c r="N276" s="48">
        <f>+N279*N286</f>
        <v>279.13767868828501</v>
      </c>
    </row>
    <row r="277" spans="1:14" x14ac:dyDescent="0.3">
      <c r="A277" s="46" t="s">
        <v>129</v>
      </c>
      <c r="B277" s="47" t="str">
        <f t="shared" ref="B277:N277" si="375">+IFERROR(B276/A276-1,"nm")</f>
        <v>nm</v>
      </c>
      <c r="C277" s="47">
        <f t="shared" si="375"/>
        <v>9.5238095238095344E-2</v>
      </c>
      <c r="D277" s="47">
        <f t="shared" si="375"/>
        <v>1.304347826086949E-2</v>
      </c>
      <c r="E277" s="47">
        <f t="shared" si="375"/>
        <v>-6.8669527896995763E-2</v>
      </c>
      <c r="F277" s="47">
        <f t="shared" si="375"/>
        <v>-0.10138248847926268</v>
      </c>
      <c r="G277" s="47">
        <f t="shared" si="375"/>
        <v>9.7435897435897534E-2</v>
      </c>
      <c r="H277" s="47">
        <f t="shared" si="375"/>
        <v>3.7383177570093462E-2</v>
      </c>
      <c r="I277" s="47">
        <f t="shared" si="375"/>
        <v>-9.009009009009028E-3</v>
      </c>
      <c r="J277" s="47">
        <f t="shared" si="375"/>
        <v>4.8767344739323759E-2</v>
      </c>
      <c r="K277" s="47">
        <f t="shared" si="375"/>
        <v>4.8767344739323759E-2</v>
      </c>
      <c r="L277" s="47">
        <f t="shared" si="375"/>
        <v>4.8767344739323759E-2</v>
      </c>
      <c r="M277" s="47">
        <f t="shared" si="375"/>
        <v>4.8767344739323759E-2</v>
      </c>
      <c r="N277" s="47">
        <f t="shared" si="375"/>
        <v>4.8767344739323759E-2</v>
      </c>
    </row>
    <row r="278" spans="1:14" x14ac:dyDescent="0.3">
      <c r="A278" s="46" t="s">
        <v>133</v>
      </c>
      <c r="B278" s="47">
        <f t="shared" ref="B278:N278" si="376">+IFERROR(B276/B269,"nm")</f>
        <v>1.826086956521739</v>
      </c>
      <c r="C278" s="47">
        <f t="shared" si="376"/>
        <v>3.1506849315068495</v>
      </c>
      <c r="D278" s="47">
        <f t="shared" si="376"/>
        <v>3.1917808219178081</v>
      </c>
      <c r="E278" s="47">
        <f t="shared" si="376"/>
        <v>2.4659090909090908</v>
      </c>
      <c r="F278" s="47">
        <f t="shared" si="376"/>
        <v>4.6428571428571432</v>
      </c>
      <c r="G278" s="47">
        <f t="shared" si="376"/>
        <v>7.1333333333333337</v>
      </c>
      <c r="H278" s="47">
        <f t="shared" si="376"/>
        <v>8.8800000000000008</v>
      </c>
      <c r="I278" s="47">
        <f t="shared" si="376"/>
        <v>2.1568627450980391</v>
      </c>
      <c r="J278" s="47">
        <f t="shared" si="376"/>
        <v>2.1568627450980391</v>
      </c>
      <c r="K278" s="47">
        <f t="shared" si="376"/>
        <v>2.1568627450980391</v>
      </c>
      <c r="L278" s="47">
        <f t="shared" si="376"/>
        <v>2.1568627450980391</v>
      </c>
      <c r="M278" s="47">
        <f t="shared" si="376"/>
        <v>2.1568627450980391</v>
      </c>
      <c r="N278" s="47">
        <f t="shared" si="376"/>
        <v>2.1568627450980391</v>
      </c>
    </row>
    <row r="279" spans="1:14" x14ac:dyDescent="0.3">
      <c r="A279" s="46" t="s">
        <v>140</v>
      </c>
      <c r="B279" s="47">
        <f t="shared" ref="B279:I279" si="377">+IFERROR(B276/B286,"nm")</f>
        <v>0.43388429752066116</v>
      </c>
      <c r="C279" s="47">
        <f t="shared" si="377"/>
        <v>0.45009784735812131</v>
      </c>
      <c r="D279" s="47">
        <f t="shared" si="377"/>
        <v>0.43714821763602252</v>
      </c>
      <c r="E279" s="47">
        <f t="shared" si="377"/>
        <v>0.36348408710217756</v>
      </c>
      <c r="F279" s="47">
        <f t="shared" si="377"/>
        <v>0.2932330827067669</v>
      </c>
      <c r="G279" s="47">
        <f t="shared" si="377"/>
        <v>0.25783132530120484</v>
      </c>
      <c r="H279" s="47">
        <f t="shared" si="377"/>
        <v>0.2846153846153846</v>
      </c>
      <c r="I279" s="47">
        <f t="shared" si="377"/>
        <v>0.27883396704689478</v>
      </c>
      <c r="J279" s="49">
        <f>+I279</f>
        <v>0.27883396704689478</v>
      </c>
      <c r="K279" s="49">
        <f t="shared" ref="K279:N279" si="378">+J279</f>
        <v>0.27883396704689478</v>
      </c>
      <c r="L279" s="49">
        <f t="shared" si="378"/>
        <v>0.27883396704689478</v>
      </c>
      <c r="M279" s="49">
        <f t="shared" si="378"/>
        <v>0.27883396704689478</v>
      </c>
      <c r="N279" s="49">
        <f t="shared" si="378"/>
        <v>0.27883396704689478</v>
      </c>
    </row>
    <row r="280" spans="1:14" x14ac:dyDescent="0.3">
      <c r="A280" s="9" t="s">
        <v>134</v>
      </c>
      <c r="B280" s="9">
        <f>[1]Historicals!B164</f>
        <v>-2263</v>
      </c>
      <c r="C280" s="9">
        <f>[1]Historicals!C164</f>
        <v>-2596</v>
      </c>
      <c r="D280" s="9">
        <f>[1]Historicals!D164</f>
        <v>-2677</v>
      </c>
      <c r="E280" s="9">
        <f>[1]Historicals!E164</f>
        <v>-2658</v>
      </c>
      <c r="F280" s="9">
        <f>[1]Historicals!F164</f>
        <v>-3262</v>
      </c>
      <c r="G280" s="9">
        <f>[1]Historicals!G164</f>
        <v>-3468</v>
      </c>
      <c r="H280" s="9">
        <f>[1]Historicals!H164</f>
        <v>-3656</v>
      </c>
      <c r="I280" s="9">
        <f>[1]Historicals!I164</f>
        <v>-4262</v>
      </c>
      <c r="J280" s="9">
        <f>+J273-J276</f>
        <v>-4469.8464232789975</v>
      </c>
      <c r="K280" s="9">
        <f>+K273-K276</f>
        <v>-4687.8289647348774</v>
      </c>
      <c r="L280" s="9">
        <f>+L273-L276</f>
        <v>-4916.4419359370904</v>
      </c>
      <c r="M280" s="9">
        <f>+M273-M276</f>
        <v>-5156.2037547178024</v>
      </c>
      <c r="N280" s="9">
        <f>+N273-N276</f>
        <v>-5407.6581207703211</v>
      </c>
    </row>
    <row r="281" spans="1:14" x14ac:dyDescent="0.3">
      <c r="A281" s="46" t="s">
        <v>129</v>
      </c>
      <c r="B281" s="47" t="str">
        <f t="shared" ref="B281:N281" si="379">+IFERROR(B280/A280-1,"nm")</f>
        <v>nm</v>
      </c>
      <c r="C281" s="47">
        <f t="shared" si="379"/>
        <v>0.1471498011489174</v>
      </c>
      <c r="D281" s="47">
        <f t="shared" si="379"/>
        <v>3.1201848998459125E-2</v>
      </c>
      <c r="E281" s="47">
        <f t="shared" si="379"/>
        <v>-7.097497198356395E-3</v>
      </c>
      <c r="F281" s="47">
        <f t="shared" si="379"/>
        <v>0.22723852520692245</v>
      </c>
      <c r="G281" s="47">
        <f t="shared" si="379"/>
        <v>6.3151440833844275E-2</v>
      </c>
      <c r="H281" s="47">
        <f t="shared" si="379"/>
        <v>5.4209919261822392E-2</v>
      </c>
      <c r="I281" s="47">
        <f t="shared" si="379"/>
        <v>0.16575492341356668</v>
      </c>
      <c r="J281" s="47">
        <f t="shared" si="379"/>
        <v>4.8767344739323759E-2</v>
      </c>
      <c r="K281" s="47">
        <f t="shared" si="379"/>
        <v>4.8767344739323759E-2</v>
      </c>
      <c r="L281" s="47">
        <f t="shared" si="379"/>
        <v>4.8767344739323759E-2</v>
      </c>
      <c r="M281" s="47">
        <f t="shared" si="379"/>
        <v>4.8767344739323759E-2</v>
      </c>
      <c r="N281" s="47">
        <f t="shared" si="379"/>
        <v>4.8767344739323759E-2</v>
      </c>
    </row>
    <row r="282" spans="1:14" x14ac:dyDescent="0.3">
      <c r="A282" s="46" t="s">
        <v>131</v>
      </c>
      <c r="B282" s="47">
        <f t="shared" ref="B282:N282" si="380">+IFERROR(B280/B269,"nm")</f>
        <v>-19.678260869565218</v>
      </c>
      <c r="C282" s="47">
        <f t="shared" si="380"/>
        <v>-35.561643835616437</v>
      </c>
      <c r="D282" s="47">
        <f t="shared" si="380"/>
        <v>-36.671232876712331</v>
      </c>
      <c r="E282" s="47">
        <f t="shared" si="380"/>
        <v>-30.204545454545453</v>
      </c>
      <c r="F282" s="47">
        <f t="shared" si="380"/>
        <v>-77.666666666666671</v>
      </c>
      <c r="G282" s="47">
        <f t="shared" si="380"/>
        <v>-115.6</v>
      </c>
      <c r="H282" s="47">
        <f t="shared" si="380"/>
        <v>-146.24</v>
      </c>
      <c r="I282" s="47">
        <f t="shared" si="380"/>
        <v>-41.784313725490193</v>
      </c>
      <c r="J282" s="47">
        <f t="shared" si="380"/>
        <v>-41.784313725490193</v>
      </c>
      <c r="K282" s="47">
        <f t="shared" si="380"/>
        <v>-41.784313725490193</v>
      </c>
      <c r="L282" s="47">
        <f t="shared" si="380"/>
        <v>-41.784313725490193</v>
      </c>
      <c r="M282" s="47">
        <f t="shared" si="380"/>
        <v>-41.784313725490193</v>
      </c>
      <c r="N282" s="47">
        <f t="shared" si="380"/>
        <v>-41.784313725490193</v>
      </c>
    </row>
    <row r="283" spans="1:14" x14ac:dyDescent="0.3">
      <c r="A283" s="9" t="s">
        <v>135</v>
      </c>
      <c r="B283" s="9">
        <f>[1]Historicals!B194</f>
        <v>225</v>
      </c>
      <c r="C283" s="9">
        <f>[1]Historicals!C194</f>
        <v>258</v>
      </c>
      <c r="D283" s="9">
        <f>[1]Historicals!D194</f>
        <v>278</v>
      </c>
      <c r="E283" s="9">
        <f>[1]Historicals!E194</f>
        <v>286</v>
      </c>
      <c r="F283" s="9">
        <f>[1]Historicals!F194</f>
        <v>278</v>
      </c>
      <c r="G283" s="9">
        <f>[1]Historicals!G194</f>
        <v>438</v>
      </c>
      <c r="H283" s="9">
        <f>[1]Historicals!H194</f>
        <v>278</v>
      </c>
      <c r="I283" s="9">
        <f>[1]Historicals!I194</f>
        <v>222</v>
      </c>
      <c r="J283" s="48">
        <f>+J269*J285</f>
        <v>232.82635053212985</v>
      </c>
      <c r="K283" s="48">
        <f>+K269*K285</f>
        <v>244.18067343292887</v>
      </c>
      <c r="L283" s="48">
        <f>+L269*L285</f>
        <v>256.08871651291275</v>
      </c>
      <c r="M283" s="48">
        <f>+M269*M285</f>
        <v>268.57748323494889</v>
      </c>
      <c r="N283" s="48">
        <f>+N269*N285</f>
        <v>281.67529394908757</v>
      </c>
    </row>
    <row r="284" spans="1:14" x14ac:dyDescent="0.3">
      <c r="A284" s="46" t="s">
        <v>129</v>
      </c>
      <c r="B284" s="47" t="str">
        <f t="shared" ref="B284:N284" si="381">+IFERROR(B283/A283-1,"nm")</f>
        <v>nm</v>
      </c>
      <c r="C284" s="47">
        <f t="shared" si="381"/>
        <v>0.14666666666666672</v>
      </c>
      <c r="D284" s="47">
        <f t="shared" si="381"/>
        <v>7.7519379844961156E-2</v>
      </c>
      <c r="E284" s="47">
        <f t="shared" si="381"/>
        <v>2.877697841726623E-2</v>
      </c>
      <c r="F284" s="47">
        <f t="shared" si="381"/>
        <v>-2.7972027972028024E-2</v>
      </c>
      <c r="G284" s="47">
        <f t="shared" si="381"/>
        <v>0.57553956834532372</v>
      </c>
      <c r="H284" s="47">
        <f t="shared" si="381"/>
        <v>-0.36529680365296802</v>
      </c>
      <c r="I284" s="47">
        <f t="shared" si="381"/>
        <v>-0.20143884892086328</v>
      </c>
      <c r="J284" s="47">
        <f t="shared" si="381"/>
        <v>4.8767344739323759E-2</v>
      </c>
      <c r="K284" s="47">
        <f t="shared" si="381"/>
        <v>4.8767344739323759E-2</v>
      </c>
      <c r="L284" s="47">
        <f t="shared" si="381"/>
        <v>4.8767344739323759E-2</v>
      </c>
      <c r="M284" s="47">
        <f t="shared" si="381"/>
        <v>4.8767344739323537E-2</v>
      </c>
      <c r="N284" s="47">
        <f t="shared" si="381"/>
        <v>4.8767344739323759E-2</v>
      </c>
    </row>
    <row r="285" spans="1:14" x14ac:dyDescent="0.3">
      <c r="A285" s="46" t="s">
        <v>133</v>
      </c>
      <c r="B285" s="47">
        <f t="shared" ref="B285:I285" si="382">+IFERROR(B283/B269,"nm")</f>
        <v>1.9565217391304348</v>
      </c>
      <c r="C285" s="47">
        <f t="shared" si="382"/>
        <v>3.5342465753424657</v>
      </c>
      <c r="D285" s="47">
        <f t="shared" si="382"/>
        <v>3.8082191780821919</v>
      </c>
      <c r="E285" s="47">
        <f t="shared" si="382"/>
        <v>3.25</v>
      </c>
      <c r="F285" s="47">
        <f t="shared" si="382"/>
        <v>6.6190476190476186</v>
      </c>
      <c r="G285" s="47">
        <f t="shared" si="382"/>
        <v>14.6</v>
      </c>
      <c r="H285" s="47">
        <f t="shared" si="382"/>
        <v>11.12</v>
      </c>
      <c r="I285" s="47">
        <f t="shared" si="382"/>
        <v>2.1764705882352939</v>
      </c>
      <c r="J285" s="49">
        <f>+I285</f>
        <v>2.1764705882352939</v>
      </c>
      <c r="K285" s="49">
        <f t="shared" ref="K285:N285" si="383">+J285</f>
        <v>2.1764705882352939</v>
      </c>
      <c r="L285" s="49">
        <f t="shared" si="383"/>
        <v>2.1764705882352939</v>
      </c>
      <c r="M285" s="49">
        <f t="shared" si="383"/>
        <v>2.1764705882352939</v>
      </c>
      <c r="N285" s="49">
        <f t="shared" si="383"/>
        <v>2.1764705882352939</v>
      </c>
    </row>
    <row r="286" spans="1:14" x14ac:dyDescent="0.3">
      <c r="A286" s="9" t="s">
        <v>141</v>
      </c>
      <c r="B286" s="9">
        <f>[1]Historicals!B179</f>
        <v>484</v>
      </c>
      <c r="C286" s="9">
        <f>[1]Historicals!C179</f>
        <v>511</v>
      </c>
      <c r="D286" s="9">
        <f>[1]Historicals!D179</f>
        <v>533</v>
      </c>
      <c r="E286" s="9">
        <f>[1]Historicals!E179</f>
        <v>597</v>
      </c>
      <c r="F286" s="9">
        <f>[1]Historicals!F179</f>
        <v>665</v>
      </c>
      <c r="G286" s="9">
        <f>[1]Historicals!G179</f>
        <v>830</v>
      </c>
      <c r="H286" s="9">
        <f>[1]Historicals!H179</f>
        <v>780</v>
      </c>
      <c r="I286" s="9">
        <f>[1]Historicals!I179</f>
        <v>789</v>
      </c>
      <c r="J286" s="48">
        <f>+J269*J288</f>
        <v>827.47743499932642</v>
      </c>
      <c r="K286" s="48">
        <f>+K269*K288</f>
        <v>867.83131233594997</v>
      </c>
      <c r="L286" s="48">
        <f>+L269*L288</f>
        <v>910.15314112021701</v>
      </c>
      <c r="M286" s="48">
        <f>+M269*M288</f>
        <v>954.53889311880494</v>
      </c>
      <c r="N286" s="48">
        <f>+N269*N288</f>
        <v>1001.0892203866222</v>
      </c>
    </row>
    <row r="287" spans="1:14" x14ac:dyDescent="0.3">
      <c r="A287" s="46" t="s">
        <v>129</v>
      </c>
      <c r="B287" s="47" t="str">
        <f t="shared" ref="B287:I287" si="384">+IFERROR(B286/A286-1,"nm")</f>
        <v>nm</v>
      </c>
      <c r="C287" s="47">
        <f t="shared" si="384"/>
        <v>5.5785123966942241E-2</v>
      </c>
      <c r="D287" s="47">
        <f t="shared" si="384"/>
        <v>4.3052837573385627E-2</v>
      </c>
      <c r="E287" s="47">
        <f t="shared" si="384"/>
        <v>0.12007504690431525</v>
      </c>
      <c r="F287" s="47">
        <f t="shared" si="384"/>
        <v>0.11390284757118918</v>
      </c>
      <c r="G287" s="47">
        <f t="shared" si="384"/>
        <v>0.24812030075187974</v>
      </c>
      <c r="H287" s="47">
        <f t="shared" si="384"/>
        <v>-6.0240963855421659E-2</v>
      </c>
      <c r="I287" s="47">
        <f t="shared" si="384"/>
        <v>1.1538461538461497E-2</v>
      </c>
      <c r="J287" s="47">
        <f>+J288+J289</f>
        <v>7.7352941176470589</v>
      </c>
      <c r="K287" s="47">
        <f t="shared" ref="K287:N287" si="385">+K288+K289</f>
        <v>7.7352941176470589</v>
      </c>
      <c r="L287" s="47">
        <f t="shared" si="385"/>
        <v>7.7352941176470589</v>
      </c>
      <c r="M287" s="47">
        <f t="shared" si="385"/>
        <v>7.7352941176470589</v>
      </c>
      <c r="N287" s="47">
        <f t="shared" si="385"/>
        <v>7.7352941176470589</v>
      </c>
    </row>
    <row r="288" spans="1:14" x14ac:dyDescent="0.3">
      <c r="A288" s="46" t="s">
        <v>133</v>
      </c>
      <c r="B288" s="47">
        <f t="shared" ref="B288:I288" si="386">+IFERROR(B286/B269,"nm")</f>
        <v>4.2086956521739127</v>
      </c>
      <c r="C288" s="47">
        <f t="shared" si="386"/>
        <v>7</v>
      </c>
      <c r="D288" s="47">
        <f t="shared" si="386"/>
        <v>7.3013698630136989</v>
      </c>
      <c r="E288" s="47">
        <f t="shared" si="386"/>
        <v>6.7840909090909092</v>
      </c>
      <c r="F288" s="47">
        <f t="shared" si="386"/>
        <v>15.833333333333334</v>
      </c>
      <c r="G288" s="47">
        <f t="shared" si="386"/>
        <v>27.666666666666668</v>
      </c>
      <c r="H288" s="47">
        <f t="shared" si="386"/>
        <v>31.2</v>
      </c>
      <c r="I288" s="47">
        <f t="shared" si="386"/>
        <v>7.7352941176470589</v>
      </c>
      <c r="J288" s="49">
        <f>+I288</f>
        <v>7.7352941176470589</v>
      </c>
      <c r="K288" s="49">
        <f t="shared" ref="K288:N288" si="387">+J288</f>
        <v>7.7352941176470589</v>
      </c>
      <c r="L288" s="49">
        <f t="shared" si="387"/>
        <v>7.7352941176470589</v>
      </c>
      <c r="M288" s="49">
        <f t="shared" si="387"/>
        <v>7.7352941176470589</v>
      </c>
      <c r="N288" s="49">
        <f t="shared" si="387"/>
        <v>7.7352941176470589</v>
      </c>
    </row>
    <row r="289" spans="1:14" x14ac:dyDescent="0.3">
      <c r="A289" s="43" t="str">
        <f>[1]Historicals!A147</f>
        <v>Converse</v>
      </c>
      <c r="B289" s="43"/>
      <c r="C289" s="43"/>
      <c r="D289" s="43"/>
      <c r="E289" s="43"/>
      <c r="F289" s="43"/>
      <c r="G289" s="43"/>
      <c r="H289" s="43"/>
      <c r="I289" s="43"/>
      <c r="J289" s="39"/>
      <c r="K289" s="39"/>
      <c r="L289" s="39"/>
      <c r="M289" s="39"/>
      <c r="N289" s="39"/>
    </row>
    <row r="290" spans="1:14" x14ac:dyDescent="0.3">
      <c r="A290" s="9" t="s">
        <v>136</v>
      </c>
      <c r="B290" s="9">
        <f>[1]Historicals!B147</f>
        <v>1982</v>
      </c>
      <c r="C290" s="9">
        <f>[1]Historicals!C147</f>
        <v>1955</v>
      </c>
      <c r="D290" s="9">
        <f>[1]Historicals!D147</f>
        <v>2042</v>
      </c>
      <c r="E290" s="9">
        <f>[1]Historicals!E147</f>
        <v>1886</v>
      </c>
      <c r="F290" s="9">
        <f>[1]Historicals!F147</f>
        <v>1906</v>
      </c>
      <c r="G290" s="9">
        <f>[1]Historicals!G147</f>
        <v>1846</v>
      </c>
      <c r="H290" s="9">
        <f>[1]Historicals!H147</f>
        <v>2205</v>
      </c>
      <c r="I290" s="9">
        <f>[1]Historicals!I147</f>
        <v>2346</v>
      </c>
      <c r="J290" s="9">
        <f>+SUM(J292+J296+J300+J304)</f>
        <v>2460.4081907584537</v>
      </c>
      <c r="K290" s="9">
        <f t="shared" ref="K290:N290" si="388">+SUM(K292+K296+K300+K304)</f>
        <v>2580.3957651966275</v>
      </c>
      <c r="L290" s="9">
        <f t="shared" si="388"/>
        <v>2706.234815041862</v>
      </c>
      <c r="M290" s="9">
        <f t="shared" si="388"/>
        <v>2838.2107012125689</v>
      </c>
      <c r="N290" s="9">
        <f t="shared" si="388"/>
        <v>2976.6227009214399</v>
      </c>
    </row>
    <row r="291" spans="1:14" x14ac:dyDescent="0.3">
      <c r="A291" s="44" t="s">
        <v>129</v>
      </c>
      <c r="B291" s="47" t="str">
        <f t="shared" ref="B291:H291" si="389">+IFERROR(B290/A290-1,"nm")</f>
        <v>nm</v>
      </c>
      <c r="C291" s="47">
        <f t="shared" si="389"/>
        <v>-1.3622603430877955E-2</v>
      </c>
      <c r="D291" s="47">
        <f t="shared" si="389"/>
        <v>4.4501278772378416E-2</v>
      </c>
      <c r="E291" s="47">
        <f t="shared" si="389"/>
        <v>-7.6395690499510338E-2</v>
      </c>
      <c r="F291" s="47">
        <f t="shared" si="389"/>
        <v>1.0604453870625585E-2</v>
      </c>
      <c r="G291" s="47">
        <f t="shared" si="389"/>
        <v>-3.147953830010497E-2</v>
      </c>
      <c r="H291" s="47">
        <f t="shared" si="389"/>
        <v>0.19447453954496208</v>
      </c>
      <c r="I291" s="47">
        <f>+IFERROR(I290/H290-1,"nm")</f>
        <v>6.3945578231292544E-2</v>
      </c>
      <c r="J291" s="47">
        <f t="shared" ref="J291:N291" si="390">+IFERROR(J290/I290-1,"nm")</f>
        <v>4.8767344739323759E-2</v>
      </c>
      <c r="K291" s="47">
        <f t="shared" si="390"/>
        <v>4.8767344739323981E-2</v>
      </c>
      <c r="L291" s="47">
        <f t="shared" si="390"/>
        <v>4.8767344739323537E-2</v>
      </c>
      <c r="M291" s="47">
        <f t="shared" si="390"/>
        <v>4.8767344739323981E-2</v>
      </c>
      <c r="N291" s="47">
        <f t="shared" si="390"/>
        <v>4.8767344739323759E-2</v>
      </c>
    </row>
    <row r="292" spans="1:14" x14ac:dyDescent="0.3">
      <c r="A292" s="45" t="s">
        <v>113</v>
      </c>
      <c r="B292" s="3">
        <f>[1]Historicals!B148</f>
        <v>0</v>
      </c>
      <c r="C292" s="3">
        <f>[1]Historicals!C148</f>
        <v>0</v>
      </c>
      <c r="D292" s="3">
        <f>[1]Historicals!D148</f>
        <v>0</v>
      </c>
      <c r="E292" s="3">
        <f>[1]Historicals!E148</f>
        <v>1611</v>
      </c>
      <c r="F292" s="3">
        <f>[1]Historicals!F148</f>
        <v>1658</v>
      </c>
      <c r="G292" s="3">
        <f>[1]Historicals!G148</f>
        <v>1642</v>
      </c>
      <c r="H292" s="3">
        <f>[1]Historicals!H148</f>
        <v>1986</v>
      </c>
      <c r="I292" s="3">
        <f>[1]Historicals!I148</f>
        <v>2094</v>
      </c>
      <c r="J292" s="3">
        <f>+I292*(1+J293)</f>
        <v>2196.1188198841442</v>
      </c>
      <c r="K292" s="3">
        <f t="shared" ref="K292:N292" si="391">+J292*(1+K293)</f>
        <v>2303.2177034619513</v>
      </c>
      <c r="L292" s="3">
        <f t="shared" si="391"/>
        <v>2415.5395152163937</v>
      </c>
      <c r="M292" s="3">
        <f t="shared" si="391"/>
        <v>2533.3389634864106</v>
      </c>
      <c r="N292" s="3">
        <f t="shared" si="391"/>
        <v>2656.8831780603136</v>
      </c>
    </row>
    <row r="293" spans="1:14" x14ac:dyDescent="0.3">
      <c r="A293" s="44" t="s">
        <v>129</v>
      </c>
      <c r="B293" s="47" t="str">
        <f t="shared" ref="B293:I293" si="392">+IFERROR(B292/A292-1,"nm")</f>
        <v>nm</v>
      </c>
      <c r="C293" s="47" t="str">
        <f t="shared" si="392"/>
        <v>nm</v>
      </c>
      <c r="D293" s="47" t="str">
        <f t="shared" si="392"/>
        <v>nm</v>
      </c>
      <c r="E293" s="47" t="str">
        <f t="shared" si="392"/>
        <v>nm</v>
      </c>
      <c r="F293" s="47">
        <f t="shared" si="392"/>
        <v>2.9174425822470429E-2</v>
      </c>
      <c r="G293" s="47">
        <f t="shared" si="392"/>
        <v>-9.6501809408926498E-3</v>
      </c>
      <c r="H293" s="47">
        <f t="shared" si="392"/>
        <v>0.2095006090133984</v>
      </c>
      <c r="I293" s="47">
        <f t="shared" si="392"/>
        <v>5.4380664652567967E-2</v>
      </c>
      <c r="J293" s="47">
        <f>$I$4</f>
        <v>4.8767344739323759E-2</v>
      </c>
      <c r="K293" s="47">
        <f t="shared" ref="K293:N293" si="393">$I$4</f>
        <v>4.8767344739323759E-2</v>
      </c>
      <c r="L293" s="47">
        <f t="shared" si="393"/>
        <v>4.8767344739323759E-2</v>
      </c>
      <c r="M293" s="47">
        <f t="shared" si="393"/>
        <v>4.8767344739323759E-2</v>
      </c>
      <c r="N293" s="47">
        <f t="shared" si="393"/>
        <v>4.8767344739323759E-2</v>
      </c>
    </row>
    <row r="294" spans="1:14" x14ac:dyDescent="0.3">
      <c r="A294" s="44" t="s">
        <v>137</v>
      </c>
      <c r="B294" s="47" t="str">
        <f>[1]Historicals!B252</f>
        <v>NA</v>
      </c>
      <c r="C294" s="47" t="str">
        <f>[1]Historicals!C252</f>
        <v>NA</v>
      </c>
      <c r="D294" s="47" t="str">
        <f>[1]Historicals!D252</f>
        <v>NA</v>
      </c>
      <c r="E294" s="47" t="str">
        <f>[1]Historicals!E252</f>
        <v>NA</v>
      </c>
      <c r="F294" s="47">
        <f>[1]Historicals!F252</f>
        <v>0.05</v>
      </c>
      <c r="G294" s="47">
        <f>[1]Historicals!G252</f>
        <v>0.01</v>
      </c>
      <c r="H294" s="47">
        <f>[1]Historicals!H252</f>
        <v>0.17</v>
      </c>
      <c r="I294" s="47">
        <f>[1]Historicals!I252</f>
        <v>0.06</v>
      </c>
      <c r="J294" s="47">
        <f>I294</f>
        <v>0.06</v>
      </c>
      <c r="K294" s="47">
        <f t="shared" ref="K294:N294" si="394">J294</f>
        <v>0.06</v>
      </c>
      <c r="L294" s="47">
        <f t="shared" si="394"/>
        <v>0.06</v>
      </c>
      <c r="M294" s="47">
        <f t="shared" si="394"/>
        <v>0.06</v>
      </c>
      <c r="N294" s="47">
        <f t="shared" si="394"/>
        <v>0.06</v>
      </c>
    </row>
    <row r="295" spans="1:14" x14ac:dyDescent="0.3">
      <c r="A295" s="44" t="s">
        <v>138</v>
      </c>
      <c r="B295" s="47" t="str">
        <f t="shared" ref="B295:I295" si="395">+IFERROR(B293-B294,"nm")</f>
        <v>nm</v>
      </c>
      <c r="C295" s="47" t="str">
        <f t="shared" si="395"/>
        <v>nm</v>
      </c>
      <c r="D295" s="47" t="str">
        <f t="shared" si="395"/>
        <v>nm</v>
      </c>
      <c r="E295" s="47" t="str">
        <f t="shared" si="395"/>
        <v>nm</v>
      </c>
      <c r="F295" s="47">
        <f t="shared" si="395"/>
        <v>-2.0825574177529574E-2</v>
      </c>
      <c r="G295" s="47">
        <f t="shared" si="395"/>
        <v>-1.9650180940892652E-2</v>
      </c>
      <c r="H295" s="47">
        <f t="shared" si="395"/>
        <v>3.9500609013398386E-2</v>
      </c>
      <c r="I295" s="47">
        <f t="shared" si="395"/>
        <v>-5.6193353474320307E-3</v>
      </c>
      <c r="J295" s="47">
        <f>J293-J294</f>
        <v>-1.1232655260676239E-2</v>
      </c>
      <c r="K295" s="47">
        <f t="shared" ref="K295:N295" si="396">K293-K294</f>
        <v>-1.1232655260676239E-2</v>
      </c>
      <c r="L295" s="47">
        <f t="shared" si="396"/>
        <v>-1.1232655260676239E-2</v>
      </c>
      <c r="M295" s="47">
        <f t="shared" si="396"/>
        <v>-1.1232655260676239E-2</v>
      </c>
      <c r="N295" s="47">
        <f t="shared" si="396"/>
        <v>-1.1232655260676239E-2</v>
      </c>
    </row>
    <row r="296" spans="1:14" x14ac:dyDescent="0.3">
      <c r="A296" s="45" t="s">
        <v>114</v>
      </c>
      <c r="B296" s="3">
        <f>[1]Historicals!B149</f>
        <v>0</v>
      </c>
      <c r="C296" s="3">
        <f>[1]Historicals!C149</f>
        <v>0</v>
      </c>
      <c r="D296" s="3">
        <f>[1]Historicals!D149</f>
        <v>0</v>
      </c>
      <c r="E296" s="3">
        <f>[1]Historicals!E149</f>
        <v>144</v>
      </c>
      <c r="F296" s="3">
        <f>[1]Historicals!F149</f>
        <v>118</v>
      </c>
      <c r="G296" s="3">
        <f>[1]Historicals!G149</f>
        <v>89</v>
      </c>
      <c r="H296" s="3">
        <f>[1]Historicals!H149</f>
        <v>104</v>
      </c>
      <c r="I296" s="3">
        <f>[1]Historicals!I149</f>
        <v>103</v>
      </c>
      <c r="J296" s="3">
        <f>+I296*(1+J297)</f>
        <v>108.02303650815034</v>
      </c>
      <c r="K296" s="3">
        <f t="shared" ref="K296:N296" si="397">+J296*(1+K297)</f>
        <v>113.29103316933187</v>
      </c>
      <c r="L296" s="3">
        <f t="shared" si="397"/>
        <v>118.81593603977484</v>
      </c>
      <c r="M296" s="3">
        <f t="shared" si="397"/>
        <v>124.61027375315199</v>
      </c>
      <c r="N296" s="3">
        <f t="shared" si="397"/>
        <v>130.68718593133346</v>
      </c>
    </row>
    <row r="297" spans="1:14" x14ac:dyDescent="0.3">
      <c r="A297" s="44" t="s">
        <v>129</v>
      </c>
      <c r="B297" s="47" t="str">
        <f t="shared" ref="B297:I297" si="398">+IFERROR(B296/A296-1,"nm")</f>
        <v>nm</v>
      </c>
      <c r="C297" s="47" t="str">
        <f t="shared" si="398"/>
        <v>nm</v>
      </c>
      <c r="D297" s="47" t="str">
        <f t="shared" si="398"/>
        <v>nm</v>
      </c>
      <c r="E297" s="47" t="str">
        <f t="shared" si="398"/>
        <v>nm</v>
      </c>
      <c r="F297" s="47">
        <f t="shared" si="398"/>
        <v>-0.18055555555555558</v>
      </c>
      <c r="G297" s="47">
        <f t="shared" si="398"/>
        <v>-0.24576271186440679</v>
      </c>
      <c r="H297" s="47">
        <f t="shared" si="398"/>
        <v>0.1685393258426966</v>
      </c>
      <c r="I297" s="47">
        <f t="shared" si="398"/>
        <v>-9.6153846153845812E-3</v>
      </c>
      <c r="J297" s="47">
        <f>$I$4</f>
        <v>4.8767344739323759E-2</v>
      </c>
      <c r="K297" s="47">
        <f t="shared" ref="K297:N297" si="399">$I$4</f>
        <v>4.8767344739323759E-2</v>
      </c>
      <c r="L297" s="47">
        <f t="shared" si="399"/>
        <v>4.8767344739323759E-2</v>
      </c>
      <c r="M297" s="47">
        <f t="shared" si="399"/>
        <v>4.8767344739323759E-2</v>
      </c>
      <c r="N297" s="47">
        <f t="shared" si="399"/>
        <v>4.8767344739323759E-2</v>
      </c>
    </row>
    <row r="298" spans="1:14" x14ac:dyDescent="0.3">
      <c r="A298" s="44" t="s">
        <v>137</v>
      </c>
      <c r="B298" s="47" t="str">
        <f>[1]Historicals!B253</f>
        <v>NA</v>
      </c>
      <c r="C298" s="47" t="str">
        <f>[1]Historicals!C253</f>
        <v>NA</v>
      </c>
      <c r="D298" s="47" t="str">
        <f>[1]Historicals!D253</f>
        <v>NA</v>
      </c>
      <c r="E298" s="47" t="str">
        <f>[1]Historicals!E253</f>
        <v>NA</v>
      </c>
      <c r="F298" s="47">
        <f>[1]Historicals!F253</f>
        <v>-0.17</v>
      </c>
      <c r="G298" s="47">
        <f>[1]Historicals!G253</f>
        <v>-0.22</v>
      </c>
      <c r="H298" s="47">
        <f>[1]Historicals!H253</f>
        <v>0.13</v>
      </c>
      <c r="I298" s="47">
        <f>[1]Historicals!I253</f>
        <v>-0.03</v>
      </c>
      <c r="J298" s="47">
        <f>I298</f>
        <v>-0.03</v>
      </c>
      <c r="K298" s="47">
        <f t="shared" ref="K298:N298" si="400">J298</f>
        <v>-0.03</v>
      </c>
      <c r="L298" s="47">
        <f t="shared" si="400"/>
        <v>-0.03</v>
      </c>
      <c r="M298" s="47">
        <f t="shared" si="400"/>
        <v>-0.03</v>
      </c>
      <c r="N298" s="47">
        <f t="shared" si="400"/>
        <v>-0.03</v>
      </c>
    </row>
    <row r="299" spans="1:14" x14ac:dyDescent="0.3">
      <c r="A299" s="44" t="s">
        <v>138</v>
      </c>
      <c r="B299" s="47" t="str">
        <f t="shared" ref="B299:I299" si="401">+IFERROR(B297-B298,"nm")</f>
        <v>nm</v>
      </c>
      <c r="C299" s="47" t="str">
        <f t="shared" si="401"/>
        <v>nm</v>
      </c>
      <c r="D299" s="47" t="str">
        <f t="shared" si="401"/>
        <v>nm</v>
      </c>
      <c r="E299" s="47" t="str">
        <f t="shared" si="401"/>
        <v>nm</v>
      </c>
      <c r="F299" s="47">
        <f t="shared" si="401"/>
        <v>-1.0555555555555568E-2</v>
      </c>
      <c r="G299" s="47">
        <f t="shared" si="401"/>
        <v>-2.576271186440679E-2</v>
      </c>
      <c r="H299" s="47">
        <f t="shared" si="401"/>
        <v>3.8539325842696592E-2</v>
      </c>
      <c r="I299" s="47">
        <f t="shared" si="401"/>
        <v>2.0384615384615418E-2</v>
      </c>
      <c r="J299" s="47">
        <f>J297-J298</f>
        <v>7.8767344739323758E-2</v>
      </c>
      <c r="K299" s="47">
        <f t="shared" ref="K299:N299" si="402">K297-K298</f>
        <v>7.8767344739323758E-2</v>
      </c>
      <c r="L299" s="47">
        <f t="shared" si="402"/>
        <v>7.8767344739323758E-2</v>
      </c>
      <c r="M299" s="47">
        <f t="shared" si="402"/>
        <v>7.8767344739323758E-2</v>
      </c>
      <c r="N299" s="47">
        <f t="shared" si="402"/>
        <v>7.8767344739323758E-2</v>
      </c>
    </row>
    <row r="300" spans="1:14" x14ac:dyDescent="0.3">
      <c r="A300" s="45" t="s">
        <v>115</v>
      </c>
      <c r="B300" s="3">
        <f>[1]Historicals!B150</f>
        <v>0</v>
      </c>
      <c r="C300" s="3">
        <f>[1]Historicals!C150</f>
        <v>0</v>
      </c>
      <c r="D300" s="3">
        <f>[1]Historicals!D150</f>
        <v>0</v>
      </c>
      <c r="E300" s="3">
        <f>[1]Historicals!E150</f>
        <v>28</v>
      </c>
      <c r="F300" s="3">
        <f>[1]Historicals!F150</f>
        <v>24</v>
      </c>
      <c r="G300" s="3">
        <f>[1]Historicals!G150</f>
        <v>25</v>
      </c>
      <c r="H300" s="3">
        <f>[1]Historicals!H150</f>
        <v>29</v>
      </c>
      <c r="I300" s="3">
        <f>[1]Historicals!I150</f>
        <v>26</v>
      </c>
      <c r="J300" s="3">
        <f>+I300*(1+J301)</f>
        <v>27.267950963222418</v>
      </c>
      <c r="K300" s="3">
        <f t="shared" ref="K300:N300" si="403">+J300*(1+K301)</f>
        <v>28.59773652818086</v>
      </c>
      <c r="L300" s="3">
        <f t="shared" si="403"/>
        <v>29.992372204215009</v>
      </c>
      <c r="M300" s="3">
        <f t="shared" si="403"/>
        <v>31.455020559048073</v>
      </c>
      <c r="N300" s="3">
        <f t="shared" si="403"/>
        <v>32.988998390433686</v>
      </c>
    </row>
    <row r="301" spans="1:14" x14ac:dyDescent="0.3">
      <c r="A301" s="44" t="s">
        <v>129</v>
      </c>
      <c r="B301" s="47" t="str">
        <f t="shared" ref="B301:I301" si="404">+IFERROR(B300/A300-1,"nm")</f>
        <v>nm</v>
      </c>
      <c r="C301" s="47" t="str">
        <f t="shared" si="404"/>
        <v>nm</v>
      </c>
      <c r="D301" s="47" t="str">
        <f t="shared" si="404"/>
        <v>nm</v>
      </c>
      <c r="E301" s="47" t="str">
        <f t="shared" si="404"/>
        <v>nm</v>
      </c>
      <c r="F301" s="47">
        <f t="shared" si="404"/>
        <v>-0.1428571428571429</v>
      </c>
      <c r="G301" s="47">
        <f t="shared" si="404"/>
        <v>4.1666666666666741E-2</v>
      </c>
      <c r="H301" s="47">
        <f t="shared" si="404"/>
        <v>0.15999999999999992</v>
      </c>
      <c r="I301" s="47">
        <f t="shared" si="404"/>
        <v>-0.10344827586206895</v>
      </c>
      <c r="J301" s="47">
        <f>$I$4</f>
        <v>4.8767344739323759E-2</v>
      </c>
      <c r="K301" s="47">
        <f t="shared" ref="K301:N301" si="405">$I$4</f>
        <v>4.8767344739323759E-2</v>
      </c>
      <c r="L301" s="47">
        <f t="shared" si="405"/>
        <v>4.8767344739323759E-2</v>
      </c>
      <c r="M301" s="47">
        <f t="shared" si="405"/>
        <v>4.8767344739323759E-2</v>
      </c>
      <c r="N301" s="47">
        <f t="shared" si="405"/>
        <v>4.8767344739323759E-2</v>
      </c>
    </row>
    <row r="302" spans="1:14" x14ac:dyDescent="0.3">
      <c r="A302" s="44" t="s">
        <v>137</v>
      </c>
      <c r="B302" s="47" t="str">
        <f>[1]Historicals!B254</f>
        <v>NA</v>
      </c>
      <c r="C302" s="47" t="str">
        <f>[1]Historicals!C254</f>
        <v>NA</v>
      </c>
      <c r="D302" s="47" t="str">
        <f>[1]Historicals!D254</f>
        <v>NA</v>
      </c>
      <c r="E302" s="47" t="str">
        <f>[1]Historicals!E254</f>
        <v>NA</v>
      </c>
      <c r="F302" s="47">
        <f>[1]Historicals!F254</f>
        <v>-0.13</v>
      </c>
      <c r="G302" s="47">
        <f>[1]Historicals!G254</f>
        <v>0.08</v>
      </c>
      <c r="H302" s="47">
        <f>[1]Historicals!H254</f>
        <v>0.14000000000000001</v>
      </c>
      <c r="I302" s="47">
        <f>[1]Historicals!I254</f>
        <v>-0.16</v>
      </c>
      <c r="J302" s="47">
        <f>I302</f>
        <v>-0.16</v>
      </c>
      <c r="K302" s="47">
        <f t="shared" ref="K302:N302" si="406">J302</f>
        <v>-0.16</v>
      </c>
      <c r="L302" s="47">
        <f t="shared" si="406"/>
        <v>-0.16</v>
      </c>
      <c r="M302" s="47">
        <f t="shared" si="406"/>
        <v>-0.16</v>
      </c>
      <c r="N302" s="47">
        <f t="shared" si="406"/>
        <v>-0.16</v>
      </c>
    </row>
    <row r="303" spans="1:14" x14ac:dyDescent="0.3">
      <c r="A303" s="44" t="s">
        <v>138</v>
      </c>
      <c r="B303" s="47" t="str">
        <f t="shared" ref="B303:I303" si="407">+IFERROR(B301-B302,"nm")</f>
        <v>nm</v>
      </c>
      <c r="C303" s="47" t="str">
        <f t="shared" si="407"/>
        <v>nm</v>
      </c>
      <c r="D303" s="47" t="str">
        <f t="shared" si="407"/>
        <v>nm</v>
      </c>
      <c r="E303" s="47" t="str">
        <f t="shared" si="407"/>
        <v>nm</v>
      </c>
      <c r="F303" s="47">
        <f t="shared" si="407"/>
        <v>-1.28571428571429E-2</v>
      </c>
      <c r="G303" s="47">
        <f t="shared" si="407"/>
        <v>-3.8333333333333261E-2</v>
      </c>
      <c r="H303" s="47">
        <f t="shared" si="407"/>
        <v>1.9999999999999907E-2</v>
      </c>
      <c r="I303" s="47">
        <f t="shared" si="407"/>
        <v>5.6551724137931053E-2</v>
      </c>
      <c r="J303" s="47">
        <f>J301-J302</f>
        <v>0.20876734473932376</v>
      </c>
      <c r="K303" s="47">
        <f t="shared" ref="K303:N303" si="408">K301-K302</f>
        <v>0.20876734473932376</v>
      </c>
      <c r="L303" s="47">
        <f t="shared" si="408"/>
        <v>0.20876734473932376</v>
      </c>
      <c r="M303" s="47">
        <f t="shared" si="408"/>
        <v>0.20876734473932376</v>
      </c>
      <c r="N303" s="47">
        <f t="shared" si="408"/>
        <v>0.20876734473932376</v>
      </c>
    </row>
    <row r="304" spans="1:14" x14ac:dyDescent="0.3">
      <c r="A304" s="45" t="str">
        <f>[1]Historicals!A151</f>
        <v>Other</v>
      </c>
      <c r="B304" s="45">
        <f>[1]Historicals!B151</f>
        <v>0</v>
      </c>
      <c r="C304" s="45">
        <f>[1]Historicals!C151</f>
        <v>0</v>
      </c>
      <c r="D304" s="45">
        <f>[1]Historicals!D151</f>
        <v>0</v>
      </c>
      <c r="E304" s="45">
        <f>[1]Historicals!E151</f>
        <v>103</v>
      </c>
      <c r="F304" s="45">
        <f>[1]Historicals!F151</f>
        <v>106</v>
      </c>
      <c r="G304" s="45">
        <f>[1]Historicals!G151</f>
        <v>90</v>
      </c>
      <c r="H304" s="45">
        <f>[1]Historicals!H151</f>
        <v>86</v>
      </c>
      <c r="I304" s="45">
        <f>[1]Historicals!I151</f>
        <v>123</v>
      </c>
      <c r="J304" s="3">
        <f>+I304*(1+J305)</f>
        <v>128.99838340293681</v>
      </c>
      <c r="K304" s="3">
        <f t="shared" ref="K304:N304" si="409">+J304*(1+K305)</f>
        <v>135.28929203716328</v>
      </c>
      <c r="L304" s="3">
        <f t="shared" si="409"/>
        <v>141.88699158147867</v>
      </c>
      <c r="M304" s="3">
        <f t="shared" si="409"/>
        <v>148.80644341395816</v>
      </c>
      <c r="N304" s="3">
        <f t="shared" si="409"/>
        <v>156.06333853935934</v>
      </c>
    </row>
    <row r="305" spans="1:14" x14ac:dyDescent="0.3">
      <c r="A305" s="44" t="s">
        <v>129</v>
      </c>
      <c r="B305" s="47" t="str">
        <f t="shared" ref="B305:I305" si="410">+IFERROR(B304/A304-1,"nm")</f>
        <v>nm</v>
      </c>
      <c r="C305" s="47" t="str">
        <f t="shared" si="410"/>
        <v>nm</v>
      </c>
      <c r="D305" s="47" t="str">
        <f t="shared" si="410"/>
        <v>nm</v>
      </c>
      <c r="E305" s="47" t="str">
        <f t="shared" si="410"/>
        <v>nm</v>
      </c>
      <c r="F305" s="47">
        <f t="shared" si="410"/>
        <v>2.9126213592232997E-2</v>
      </c>
      <c r="G305" s="47">
        <f t="shared" si="410"/>
        <v>-0.15094339622641506</v>
      </c>
      <c r="H305" s="47">
        <f t="shared" si="410"/>
        <v>-4.4444444444444398E-2</v>
      </c>
      <c r="I305" s="47">
        <f t="shared" si="410"/>
        <v>0.43023255813953498</v>
      </c>
      <c r="J305" s="47">
        <f>$I$4</f>
        <v>4.8767344739323759E-2</v>
      </c>
      <c r="K305" s="47">
        <f t="shared" ref="K305:N305" si="411">$I$4</f>
        <v>4.8767344739323759E-2</v>
      </c>
      <c r="L305" s="47">
        <f t="shared" si="411"/>
        <v>4.8767344739323759E-2</v>
      </c>
      <c r="M305" s="47">
        <f t="shared" si="411"/>
        <v>4.8767344739323759E-2</v>
      </c>
      <c r="N305" s="47">
        <f t="shared" si="411"/>
        <v>4.8767344739323759E-2</v>
      </c>
    </row>
    <row r="306" spans="1:14" x14ac:dyDescent="0.3">
      <c r="A306" s="44" t="s">
        <v>137</v>
      </c>
      <c r="B306" s="47" t="str">
        <f>[1]Historicals!B255</f>
        <v>NA</v>
      </c>
      <c r="C306" s="47" t="str">
        <f>[1]Historicals!C255</f>
        <v>NA</v>
      </c>
      <c r="D306" s="47" t="str">
        <f>[1]Historicals!D255</f>
        <v>NA</v>
      </c>
      <c r="E306" s="47" t="str">
        <f>[1]Historicals!E255</f>
        <v>NA</v>
      </c>
      <c r="F306" s="47">
        <f>[1]Historicals!F255</f>
        <v>0.04</v>
      </c>
      <c r="G306" s="47">
        <f>[1]Historicals!G255</f>
        <v>-0.14000000000000001</v>
      </c>
      <c r="H306" s="47">
        <f>[1]Historicals!H255</f>
        <v>-0.01</v>
      </c>
      <c r="I306" s="47">
        <f>[1]Historicals!I255</f>
        <v>0.42</v>
      </c>
      <c r="J306" s="47">
        <f>I306</f>
        <v>0.42</v>
      </c>
      <c r="K306" s="47">
        <f t="shared" ref="K306:N306" si="412">J306</f>
        <v>0.42</v>
      </c>
      <c r="L306" s="47">
        <f t="shared" si="412"/>
        <v>0.42</v>
      </c>
      <c r="M306" s="47">
        <f t="shared" si="412"/>
        <v>0.42</v>
      </c>
      <c r="N306" s="47">
        <f t="shared" si="412"/>
        <v>0.42</v>
      </c>
    </row>
    <row r="307" spans="1:14" x14ac:dyDescent="0.3">
      <c r="A307" s="44" t="s">
        <v>138</v>
      </c>
      <c r="B307" s="47" t="str">
        <f t="shared" ref="B307:I307" si="413">+IFERROR(B305-B306,"nm")</f>
        <v>nm</v>
      </c>
      <c r="C307" s="47" t="str">
        <f t="shared" si="413"/>
        <v>nm</v>
      </c>
      <c r="D307" s="47" t="str">
        <f t="shared" si="413"/>
        <v>nm</v>
      </c>
      <c r="E307" s="47" t="str">
        <f t="shared" si="413"/>
        <v>nm</v>
      </c>
      <c r="F307" s="47">
        <f t="shared" si="413"/>
        <v>-1.0873786407767004E-2</v>
      </c>
      <c r="G307" s="47">
        <f t="shared" si="413"/>
        <v>-1.0943396226415048E-2</v>
      </c>
      <c r="H307" s="47">
        <f t="shared" si="413"/>
        <v>-3.4444444444444396E-2</v>
      </c>
      <c r="I307" s="47">
        <f t="shared" si="413"/>
        <v>1.0232558139534997E-2</v>
      </c>
      <c r="J307" s="47">
        <f>J305-J306</f>
        <v>-0.37123265526067623</v>
      </c>
      <c r="K307" s="47">
        <f t="shared" ref="K307:N307" si="414">K305-K306</f>
        <v>-0.37123265526067623</v>
      </c>
      <c r="L307" s="47">
        <f t="shared" si="414"/>
        <v>-0.37123265526067623</v>
      </c>
      <c r="M307" s="47">
        <f t="shared" si="414"/>
        <v>-0.37123265526067623</v>
      </c>
      <c r="N307" s="47">
        <f t="shared" si="414"/>
        <v>-0.37123265526067623</v>
      </c>
    </row>
    <row r="308" spans="1:14" x14ac:dyDescent="0.3">
      <c r="A308" s="9" t="s">
        <v>130</v>
      </c>
      <c r="B308" s="48">
        <f t="shared" ref="B308:I308" si="415">+B315+B311</f>
        <v>535</v>
      </c>
      <c r="C308" s="48">
        <f t="shared" si="415"/>
        <v>514</v>
      </c>
      <c r="D308" s="48">
        <f t="shared" si="415"/>
        <v>505</v>
      </c>
      <c r="E308" s="48">
        <f t="shared" si="415"/>
        <v>343</v>
      </c>
      <c r="F308" s="48">
        <f t="shared" si="415"/>
        <v>334</v>
      </c>
      <c r="G308" s="48">
        <f t="shared" si="415"/>
        <v>322</v>
      </c>
      <c r="H308" s="48">
        <f t="shared" si="415"/>
        <v>569</v>
      </c>
      <c r="I308" s="48">
        <f t="shared" si="415"/>
        <v>691</v>
      </c>
      <c r="J308" s="48">
        <f>+J290*J310</f>
        <v>724.69823521487274</v>
      </c>
      <c r="K308" s="48">
        <f t="shared" ref="K308:N308" si="416">+K290*K310</f>
        <v>760.03984388357617</v>
      </c>
      <c r="L308" s="48">
        <f t="shared" si="416"/>
        <v>797.10496896586812</v>
      </c>
      <c r="M308" s="48">
        <f t="shared" si="416"/>
        <v>835.97766178085465</v>
      </c>
      <c r="N308" s="48">
        <f t="shared" si="416"/>
        <v>876.74607260729533</v>
      </c>
    </row>
    <row r="309" spans="1:14" x14ac:dyDescent="0.3">
      <c r="A309" s="46" t="s">
        <v>129</v>
      </c>
      <c r="B309" s="47" t="str">
        <f t="shared" ref="B309:H309" si="417">+IFERROR(B308/A308-1,"nm")</f>
        <v>nm</v>
      </c>
      <c r="C309" s="47">
        <f t="shared" si="417"/>
        <v>-3.9252336448598157E-2</v>
      </c>
      <c r="D309" s="47">
        <f t="shared" si="417"/>
        <v>-1.7509727626459193E-2</v>
      </c>
      <c r="E309" s="47">
        <f t="shared" si="417"/>
        <v>-0.32079207920792074</v>
      </c>
      <c r="F309" s="47">
        <f t="shared" si="417"/>
        <v>-2.6239067055393583E-2</v>
      </c>
      <c r="G309" s="47">
        <f t="shared" si="417"/>
        <v>-3.59281437125748E-2</v>
      </c>
      <c r="H309" s="47">
        <f t="shared" si="417"/>
        <v>0.76708074534161486</v>
      </c>
      <c r="I309" s="47">
        <f>+IFERROR(I308/H308-1,"nm")</f>
        <v>0.21441124780316345</v>
      </c>
      <c r="J309" s="47">
        <f t="shared" ref="J309:N309" si="418">+IFERROR(J308/I308-1,"nm")</f>
        <v>4.8767344739323759E-2</v>
      </c>
      <c r="K309" s="47">
        <f t="shared" si="418"/>
        <v>4.8767344739323981E-2</v>
      </c>
      <c r="L309" s="47">
        <f t="shared" si="418"/>
        <v>4.8767344739323537E-2</v>
      </c>
      <c r="M309" s="47">
        <f t="shared" si="418"/>
        <v>4.8767344739323759E-2</v>
      </c>
      <c r="N309" s="47">
        <f t="shared" si="418"/>
        <v>4.8767344739323759E-2</v>
      </c>
    </row>
    <row r="310" spans="1:14" x14ac:dyDescent="0.3">
      <c r="A310" s="46" t="s">
        <v>131</v>
      </c>
      <c r="B310" s="47">
        <f>+IFERROR(B308/B290,"nm")</f>
        <v>0.26992936427850656</v>
      </c>
      <c r="C310" s="47">
        <f t="shared" ref="C310:I310" si="419">+IFERROR(C308/C290,"nm")</f>
        <v>0.26291560102301792</v>
      </c>
      <c r="D310" s="47">
        <f t="shared" si="419"/>
        <v>0.24730656219392752</v>
      </c>
      <c r="E310" s="47">
        <f t="shared" si="419"/>
        <v>0.18186638388123011</v>
      </c>
      <c r="F310" s="47">
        <f t="shared" si="419"/>
        <v>0.17523609653725078</v>
      </c>
      <c r="G310" s="47">
        <f t="shared" si="419"/>
        <v>0.17443120260021669</v>
      </c>
      <c r="H310" s="47">
        <f t="shared" si="419"/>
        <v>0.25804988662131517</v>
      </c>
      <c r="I310" s="47">
        <f t="shared" si="419"/>
        <v>0.29454390451832907</v>
      </c>
      <c r="J310" s="49">
        <f>+I310</f>
        <v>0.29454390451832907</v>
      </c>
      <c r="K310" s="49">
        <f t="shared" ref="K310:N310" si="420">+J310</f>
        <v>0.29454390451832907</v>
      </c>
      <c r="L310" s="49">
        <f t="shared" si="420"/>
        <v>0.29454390451832907</v>
      </c>
      <c r="M310" s="49">
        <f t="shared" si="420"/>
        <v>0.29454390451832907</v>
      </c>
      <c r="N310" s="49">
        <f t="shared" si="420"/>
        <v>0.29454390451832907</v>
      </c>
    </row>
    <row r="311" spans="1:14" x14ac:dyDescent="0.3">
      <c r="A311" s="9" t="s">
        <v>132</v>
      </c>
      <c r="B311" s="9">
        <f>[1]Historicals!B211</f>
        <v>18</v>
      </c>
      <c r="C311" s="9">
        <f>[1]Historicals!C211</f>
        <v>27</v>
      </c>
      <c r="D311" s="9">
        <f>[1]Historicals!D211</f>
        <v>28</v>
      </c>
      <c r="E311" s="9">
        <f>[1]Historicals!E211</f>
        <v>33</v>
      </c>
      <c r="F311" s="9">
        <f>[1]Historicals!F211</f>
        <v>31</v>
      </c>
      <c r="G311" s="9">
        <f>[1]Historicals!G211</f>
        <v>25</v>
      </c>
      <c r="H311" s="9">
        <f>[1]Historicals!H211</f>
        <v>26</v>
      </c>
      <c r="I311" s="9">
        <f>[1]Historicals!I211</f>
        <v>22</v>
      </c>
      <c r="J311" s="48">
        <f>+J314*J321</f>
        <v>23.072881584265126</v>
      </c>
      <c r="K311" s="48">
        <f>+K314*K321</f>
        <v>24.19808475461458</v>
      </c>
      <c r="L311" s="48">
        <f>+L314*L321</f>
        <v>25.378161095874241</v>
      </c>
      <c r="M311" s="48">
        <f>+M314*M321</f>
        <v>26.615786626886837</v>
      </c>
      <c r="N311" s="48">
        <f>+N314*N321</f>
        <v>27.913767868828511</v>
      </c>
    </row>
    <row r="312" spans="1:14" x14ac:dyDescent="0.3">
      <c r="A312" s="46" t="s">
        <v>129</v>
      </c>
      <c r="B312" s="47" t="str">
        <f t="shared" ref="B312:N312" si="421">+IFERROR(B311/A311-1,"nm")</f>
        <v>nm</v>
      </c>
      <c r="C312" s="47">
        <f t="shared" si="421"/>
        <v>0.5</v>
      </c>
      <c r="D312" s="47">
        <f t="shared" si="421"/>
        <v>3.7037037037036979E-2</v>
      </c>
      <c r="E312" s="47">
        <f t="shared" si="421"/>
        <v>0.1785714285714286</v>
      </c>
      <c r="F312" s="47">
        <f t="shared" si="421"/>
        <v>-6.0606060606060552E-2</v>
      </c>
      <c r="G312" s="47">
        <f t="shared" si="421"/>
        <v>-0.19354838709677424</v>
      </c>
      <c r="H312" s="47">
        <f t="shared" si="421"/>
        <v>4.0000000000000036E-2</v>
      </c>
      <c r="I312" s="47">
        <f t="shared" si="421"/>
        <v>-0.15384615384615385</v>
      </c>
      <c r="J312" s="47">
        <f t="shared" si="421"/>
        <v>4.8767344739323981E-2</v>
      </c>
      <c r="K312" s="47">
        <f t="shared" si="421"/>
        <v>4.8767344739323981E-2</v>
      </c>
      <c r="L312" s="47">
        <f t="shared" si="421"/>
        <v>4.8767344739323537E-2</v>
      </c>
      <c r="M312" s="47">
        <f t="shared" si="421"/>
        <v>4.8767344739323981E-2</v>
      </c>
      <c r="N312" s="47">
        <f t="shared" si="421"/>
        <v>4.8767344739323759E-2</v>
      </c>
    </row>
    <row r="313" spans="1:14" x14ac:dyDescent="0.3">
      <c r="A313" s="46" t="s">
        <v>133</v>
      </c>
      <c r="B313" s="47">
        <f>+IFERROR(B311/B290,"nm")</f>
        <v>9.0817356205852677E-3</v>
      </c>
      <c r="C313" s="47">
        <f t="shared" ref="C313:I313" si="422">+IFERROR(C311/C290,"nm")</f>
        <v>1.3810741687979539E-2</v>
      </c>
      <c r="D313" s="47">
        <f t="shared" si="422"/>
        <v>1.3712047012732615E-2</v>
      </c>
      <c r="E313" s="47">
        <f t="shared" si="422"/>
        <v>1.7497348886532343E-2</v>
      </c>
      <c r="F313" s="47">
        <f t="shared" si="422"/>
        <v>1.6264428121720881E-2</v>
      </c>
      <c r="G313" s="47">
        <f t="shared" si="422"/>
        <v>1.3542795232936078E-2</v>
      </c>
      <c r="H313" s="47">
        <f t="shared" si="422"/>
        <v>1.1791383219954649E-2</v>
      </c>
      <c r="I313" s="47">
        <f t="shared" si="422"/>
        <v>9.3776641091219103E-3</v>
      </c>
      <c r="J313" s="47">
        <f>+IFERROR(J311/J290,"nm")</f>
        <v>9.3776641091219103E-3</v>
      </c>
      <c r="K313" s="47">
        <f t="shared" ref="K313:N313" si="423">+IFERROR(K311/K290,"nm")</f>
        <v>9.3776641091219103E-3</v>
      </c>
      <c r="L313" s="47">
        <f t="shared" si="423"/>
        <v>9.3776641091219103E-3</v>
      </c>
      <c r="M313" s="47">
        <f t="shared" si="423"/>
        <v>9.3776641091219103E-3</v>
      </c>
      <c r="N313" s="47">
        <f t="shared" si="423"/>
        <v>9.3776641091219103E-3</v>
      </c>
    </row>
    <row r="314" spans="1:14" x14ac:dyDescent="0.3">
      <c r="A314" s="46" t="s">
        <v>140</v>
      </c>
      <c r="B314" s="47">
        <f t="shared" ref="B314:I314" si="424">+IFERROR(B311/B321,"nm")</f>
        <v>0.14754098360655737</v>
      </c>
      <c r="C314" s="47">
        <f t="shared" si="424"/>
        <v>0.216</v>
      </c>
      <c r="D314" s="47">
        <f t="shared" si="424"/>
        <v>0.224</v>
      </c>
      <c r="E314" s="47">
        <f t="shared" si="424"/>
        <v>0.28695652173913044</v>
      </c>
      <c r="F314" s="47">
        <f t="shared" si="424"/>
        <v>0.31</v>
      </c>
      <c r="G314" s="47">
        <f t="shared" si="424"/>
        <v>0.3125</v>
      </c>
      <c r="H314" s="47">
        <f t="shared" si="424"/>
        <v>0.41269841269841268</v>
      </c>
      <c r="I314" s="47">
        <f t="shared" si="424"/>
        <v>0.44897959183673469</v>
      </c>
      <c r="J314" s="49">
        <f>+I314</f>
        <v>0.44897959183673469</v>
      </c>
      <c r="K314" s="49">
        <f t="shared" ref="K314:N314" si="425">+J314</f>
        <v>0.44897959183673469</v>
      </c>
      <c r="L314" s="49">
        <f t="shared" si="425"/>
        <v>0.44897959183673469</v>
      </c>
      <c r="M314" s="49">
        <f t="shared" si="425"/>
        <v>0.44897959183673469</v>
      </c>
      <c r="N314" s="49">
        <f t="shared" si="425"/>
        <v>0.44897959183673469</v>
      </c>
    </row>
    <row r="315" spans="1:14" x14ac:dyDescent="0.3">
      <c r="A315" s="9" t="s">
        <v>134</v>
      </c>
      <c r="B315" s="9">
        <f>[1]Historicals!B166</f>
        <v>517</v>
      </c>
      <c r="C315" s="9">
        <f>[1]Historicals!C166</f>
        <v>487</v>
      </c>
      <c r="D315" s="9">
        <f>[1]Historicals!D166</f>
        <v>477</v>
      </c>
      <c r="E315" s="9">
        <f>[1]Historicals!E166</f>
        <v>310</v>
      </c>
      <c r="F315" s="9">
        <f>[1]Historicals!F166</f>
        <v>303</v>
      </c>
      <c r="G315" s="9">
        <f>[1]Historicals!G166</f>
        <v>297</v>
      </c>
      <c r="H315" s="9">
        <f>[1]Historicals!H166</f>
        <v>543</v>
      </c>
      <c r="I315" s="9">
        <f>[1]Historicals!I166</f>
        <v>669</v>
      </c>
      <c r="J315" s="9">
        <f>+J308-J311</f>
        <v>701.62535363060761</v>
      </c>
      <c r="K315" s="9">
        <f>+K308-K311</f>
        <v>735.8417591289616</v>
      </c>
      <c r="L315" s="9">
        <f>+L308-L311</f>
        <v>771.72680786999388</v>
      </c>
      <c r="M315" s="9">
        <f>+M308-M311</f>
        <v>809.36187515396784</v>
      </c>
      <c r="N315" s="9">
        <f>+N308-N311</f>
        <v>848.83230473846686</v>
      </c>
    </row>
    <row r="316" spans="1:14" x14ac:dyDescent="0.3">
      <c r="A316" s="46" t="s">
        <v>129</v>
      </c>
      <c r="B316" s="47" t="str">
        <f t="shared" ref="B316:N316" si="426">+IFERROR(B315/A315-1,"nm")</f>
        <v>nm</v>
      </c>
      <c r="C316" s="47">
        <f t="shared" si="426"/>
        <v>-5.8027079303675011E-2</v>
      </c>
      <c r="D316" s="47">
        <f t="shared" si="426"/>
        <v>-2.0533880903490731E-2</v>
      </c>
      <c r="E316" s="47">
        <f t="shared" si="426"/>
        <v>-0.35010482180293501</v>
      </c>
      <c r="F316" s="47">
        <f t="shared" si="426"/>
        <v>-2.2580645161290325E-2</v>
      </c>
      <c r="G316" s="47">
        <f t="shared" si="426"/>
        <v>-1.980198019801982E-2</v>
      </c>
      <c r="H316" s="47">
        <f t="shared" si="426"/>
        <v>0.82828282828282829</v>
      </c>
      <c r="I316" s="47">
        <f t="shared" si="426"/>
        <v>0.2320441988950277</v>
      </c>
      <c r="J316" s="47">
        <f t="shared" si="426"/>
        <v>4.8767344739323759E-2</v>
      </c>
      <c r="K316" s="47">
        <f t="shared" si="426"/>
        <v>4.8767344739323981E-2</v>
      </c>
      <c r="L316" s="47">
        <f t="shared" si="426"/>
        <v>4.8767344739323537E-2</v>
      </c>
      <c r="M316" s="47">
        <f t="shared" si="426"/>
        <v>4.8767344739323981E-2</v>
      </c>
      <c r="N316" s="47">
        <f t="shared" si="426"/>
        <v>4.8767344739323759E-2</v>
      </c>
    </row>
    <row r="317" spans="1:14" x14ac:dyDescent="0.3">
      <c r="A317" s="46" t="s">
        <v>131</v>
      </c>
      <c r="B317" s="47">
        <f>+IFERROR(B315/B290,"nm")</f>
        <v>0.26084762865792127</v>
      </c>
      <c r="C317" s="47">
        <f t="shared" ref="C317:I317" si="427">+IFERROR(C315/C290,"nm")</f>
        <v>0.24910485933503837</v>
      </c>
      <c r="D317" s="47">
        <f t="shared" si="427"/>
        <v>0.23359451518119489</v>
      </c>
      <c r="E317" s="47">
        <f t="shared" si="427"/>
        <v>0.16436903499469777</v>
      </c>
      <c r="F317" s="47">
        <f t="shared" si="427"/>
        <v>0.1589716684155299</v>
      </c>
      <c r="G317" s="47">
        <f t="shared" si="427"/>
        <v>0.16088840736728061</v>
      </c>
      <c r="H317" s="47">
        <f t="shared" si="427"/>
        <v>0.24625850340136055</v>
      </c>
      <c r="I317" s="47">
        <f t="shared" si="427"/>
        <v>0.28516624040920718</v>
      </c>
      <c r="J317" s="47">
        <f>+IFERROR(J315/J290,"nm")</f>
        <v>0.28516624040920713</v>
      </c>
      <c r="K317" s="47">
        <f t="shared" ref="K317:N317" si="428">+IFERROR(K315/K290,"nm")</f>
        <v>0.28516624040920718</v>
      </c>
      <c r="L317" s="47">
        <f t="shared" si="428"/>
        <v>0.28516624040920713</v>
      </c>
      <c r="M317" s="47">
        <f t="shared" si="428"/>
        <v>0.28516624040920718</v>
      </c>
      <c r="N317" s="47">
        <f t="shared" si="428"/>
        <v>0.28516624040920713</v>
      </c>
    </row>
    <row r="318" spans="1:14" x14ac:dyDescent="0.3">
      <c r="A318" s="9" t="s">
        <v>135</v>
      </c>
      <c r="B318" s="9">
        <f>[1]Historicals!B196</f>
        <v>69</v>
      </c>
      <c r="C318" s="9">
        <f>[1]Historicals!C196</f>
        <v>39</v>
      </c>
      <c r="D318" s="9">
        <f>[1]Historicals!D196</f>
        <v>30</v>
      </c>
      <c r="E318" s="9">
        <f>[1]Historicals!E196</f>
        <v>22</v>
      </c>
      <c r="F318" s="9">
        <f>[1]Historicals!F196</f>
        <v>18</v>
      </c>
      <c r="G318" s="9">
        <f>[1]Historicals!G196</f>
        <v>12</v>
      </c>
      <c r="H318" s="9">
        <f>[1]Historicals!H196</f>
        <v>7</v>
      </c>
      <c r="I318" s="9">
        <f>[1]Historicals!I196</f>
        <v>9</v>
      </c>
      <c r="J318" s="48">
        <f>+J290*J320</f>
        <v>9.4389061026539149</v>
      </c>
      <c r="K318" s="48">
        <f t="shared" ref="K318:N318" si="429">+K290*K320</f>
        <v>9.8992164905241466</v>
      </c>
      <c r="L318" s="48">
        <f t="shared" si="429"/>
        <v>10.381974993766734</v>
      </c>
      <c r="M318" s="48">
        <f t="shared" si="429"/>
        <v>10.888276347362796</v>
      </c>
      <c r="N318" s="48">
        <f t="shared" si="429"/>
        <v>11.419268673611663</v>
      </c>
    </row>
    <row r="319" spans="1:14" x14ac:dyDescent="0.3">
      <c r="A319" s="46" t="s">
        <v>129</v>
      </c>
      <c r="B319" s="47" t="str">
        <f t="shared" ref="B319:N319" si="430">+IFERROR(B318/A318-1,"nm")</f>
        <v>nm</v>
      </c>
      <c r="C319" s="47">
        <f t="shared" si="430"/>
        <v>-0.43478260869565222</v>
      </c>
      <c r="D319" s="47">
        <f t="shared" si="430"/>
        <v>-0.23076923076923073</v>
      </c>
      <c r="E319" s="47">
        <f t="shared" si="430"/>
        <v>-0.26666666666666672</v>
      </c>
      <c r="F319" s="47">
        <f t="shared" si="430"/>
        <v>-0.18181818181818177</v>
      </c>
      <c r="G319" s="47">
        <f t="shared" si="430"/>
        <v>-0.33333333333333337</v>
      </c>
      <c r="H319" s="47">
        <f t="shared" si="430"/>
        <v>-0.41666666666666663</v>
      </c>
      <c r="I319" s="47">
        <f t="shared" si="430"/>
        <v>0.28571428571428581</v>
      </c>
      <c r="J319" s="47">
        <f t="shared" si="430"/>
        <v>4.8767344739323981E-2</v>
      </c>
      <c r="K319" s="47">
        <f t="shared" si="430"/>
        <v>4.8767344739323981E-2</v>
      </c>
      <c r="L319" s="47">
        <f t="shared" si="430"/>
        <v>4.8767344739323537E-2</v>
      </c>
      <c r="M319" s="47">
        <f t="shared" si="430"/>
        <v>4.8767344739323759E-2</v>
      </c>
      <c r="N319" s="47">
        <f t="shared" si="430"/>
        <v>4.8767344739323759E-2</v>
      </c>
    </row>
    <row r="320" spans="1:14" x14ac:dyDescent="0.3">
      <c r="A320" s="46" t="s">
        <v>133</v>
      </c>
      <c r="B320" s="47">
        <f>+IFERROR(B318/B290,"nm")</f>
        <v>3.481331987891019E-2</v>
      </c>
      <c r="C320" s="47">
        <f t="shared" ref="C320:I320" si="431">+IFERROR(C318/C290,"nm")</f>
        <v>1.9948849104859334E-2</v>
      </c>
      <c r="D320" s="47">
        <f t="shared" si="431"/>
        <v>1.4691478942213516E-2</v>
      </c>
      <c r="E320" s="47">
        <f t="shared" si="431"/>
        <v>1.166489925768823E-2</v>
      </c>
      <c r="F320" s="47">
        <f t="shared" si="431"/>
        <v>9.4438614900314802E-3</v>
      </c>
      <c r="G320" s="47">
        <f t="shared" si="431"/>
        <v>6.5005417118093175E-3</v>
      </c>
      <c r="H320" s="47">
        <f t="shared" si="431"/>
        <v>3.1746031746031746E-3</v>
      </c>
      <c r="I320" s="47">
        <f t="shared" si="431"/>
        <v>3.8363171355498722E-3</v>
      </c>
      <c r="J320" s="49">
        <f>+I320</f>
        <v>3.8363171355498722E-3</v>
      </c>
      <c r="K320" s="49">
        <f t="shared" ref="K320:N320" si="432">+J320</f>
        <v>3.8363171355498722E-3</v>
      </c>
      <c r="L320" s="49">
        <f t="shared" si="432"/>
        <v>3.8363171355498722E-3</v>
      </c>
      <c r="M320" s="49">
        <f t="shared" si="432"/>
        <v>3.8363171355498722E-3</v>
      </c>
      <c r="N320" s="49">
        <f t="shared" si="432"/>
        <v>3.8363171355498722E-3</v>
      </c>
    </row>
    <row r="321" spans="1:14" x14ac:dyDescent="0.3">
      <c r="A321" s="9" t="s">
        <v>141</v>
      </c>
      <c r="B321" s="9">
        <f>[1]Historicals!B181</f>
        <v>122</v>
      </c>
      <c r="C321" s="9">
        <f>[1]Historicals!C181</f>
        <v>125</v>
      </c>
      <c r="D321" s="9">
        <f>[1]Historicals!D181</f>
        <v>125</v>
      </c>
      <c r="E321" s="9">
        <f>[1]Historicals!E181</f>
        <v>115</v>
      </c>
      <c r="F321" s="9">
        <f>[1]Historicals!F181</f>
        <v>100</v>
      </c>
      <c r="G321" s="9">
        <f>[1]Historicals!G181</f>
        <v>80</v>
      </c>
      <c r="H321" s="9">
        <f>[1]Historicals!H181</f>
        <v>63</v>
      </c>
      <c r="I321" s="9">
        <f>[1]Historicals!I181</f>
        <v>49</v>
      </c>
      <c r="J321" s="48">
        <f t="shared" ref="J321:N321" si="433">+J290*J323</f>
        <v>51.389599892226869</v>
      </c>
      <c r="K321" s="48">
        <f t="shared" si="433"/>
        <v>53.895734226187024</v>
      </c>
      <c r="L321" s="48">
        <f t="shared" si="433"/>
        <v>56.524086077174445</v>
      </c>
      <c r="M321" s="48">
        <f t="shared" si="433"/>
        <v>59.28061566897523</v>
      </c>
      <c r="N321" s="48">
        <f t="shared" si="433"/>
        <v>62.171573889663499</v>
      </c>
    </row>
    <row r="322" spans="1:14" x14ac:dyDescent="0.3">
      <c r="A322" s="46" t="s">
        <v>129</v>
      </c>
      <c r="B322" s="47" t="str">
        <f t="shared" ref="B322:I322" si="434">+IFERROR(B321/A321-1,"nm")</f>
        <v>nm</v>
      </c>
      <c r="C322" s="47">
        <f t="shared" si="434"/>
        <v>2.4590163934426146E-2</v>
      </c>
      <c r="D322" s="47">
        <f t="shared" si="434"/>
        <v>0</v>
      </c>
      <c r="E322" s="47">
        <f t="shared" si="434"/>
        <v>-7.999999999999996E-2</v>
      </c>
      <c r="F322" s="47">
        <f t="shared" si="434"/>
        <v>-0.13043478260869568</v>
      </c>
      <c r="G322" s="47">
        <f t="shared" si="434"/>
        <v>-0.19999999999999996</v>
      </c>
      <c r="H322" s="47">
        <f t="shared" si="434"/>
        <v>-0.21250000000000002</v>
      </c>
      <c r="I322" s="47">
        <f t="shared" si="434"/>
        <v>-0.22222222222222221</v>
      </c>
      <c r="J322" s="47">
        <f>+J323+J324</f>
        <v>2.0886615515771527E-2</v>
      </c>
      <c r="K322" s="47">
        <f t="shared" ref="K322:N322" si="435">+K323+K324</f>
        <v>2.0886615515771527E-2</v>
      </c>
      <c r="L322" s="47">
        <f t="shared" si="435"/>
        <v>2.0886615515771527E-2</v>
      </c>
      <c r="M322" s="47">
        <f t="shared" si="435"/>
        <v>2.0886615515771527E-2</v>
      </c>
      <c r="N322" s="47">
        <f t="shared" si="435"/>
        <v>2.0886615515771527E-2</v>
      </c>
    </row>
    <row r="323" spans="1:14" x14ac:dyDescent="0.3">
      <c r="A323" s="46" t="s">
        <v>133</v>
      </c>
      <c r="B323" s="47">
        <f>+IFERROR(B321/B290,"nm")</f>
        <v>6.1553985872855703E-2</v>
      </c>
      <c r="C323" s="47">
        <f t="shared" ref="C323:I323" si="436">+IFERROR(C321/C290,"nm")</f>
        <v>6.3938618925831206E-2</v>
      </c>
      <c r="D323" s="47">
        <f t="shared" si="436"/>
        <v>6.1214495592556317E-2</v>
      </c>
      <c r="E323" s="47">
        <f t="shared" si="436"/>
        <v>6.097560975609756E-2</v>
      </c>
      <c r="F323" s="47">
        <f t="shared" si="436"/>
        <v>5.2465897166841552E-2</v>
      </c>
      <c r="G323" s="47">
        <f t="shared" si="436"/>
        <v>4.3336944745395449E-2</v>
      </c>
      <c r="H323" s="47">
        <f t="shared" si="436"/>
        <v>2.8571428571428571E-2</v>
      </c>
      <c r="I323" s="47">
        <f t="shared" si="436"/>
        <v>2.0886615515771527E-2</v>
      </c>
      <c r="J323" s="49">
        <f>+I323</f>
        <v>2.0886615515771527E-2</v>
      </c>
      <c r="K323" s="49">
        <f t="shared" ref="K323:N323" si="437">+J323</f>
        <v>2.0886615515771527E-2</v>
      </c>
      <c r="L323" s="49">
        <f t="shared" si="437"/>
        <v>2.0886615515771527E-2</v>
      </c>
      <c r="M323" s="49">
        <f t="shared" si="437"/>
        <v>2.0886615515771527E-2</v>
      </c>
      <c r="N323" s="49">
        <f t="shared" si="437"/>
        <v>2.0886615515771527E-2</v>
      </c>
    </row>
    <row r="324" spans="1:14" x14ac:dyDescent="0.3">
      <c r="A324" s="43" t="str">
        <f>[1]Historicals!A152</f>
        <v>Corporate</v>
      </c>
      <c r="B324" s="43"/>
      <c r="C324" s="43"/>
      <c r="D324" s="43"/>
      <c r="E324" s="43"/>
      <c r="F324" s="43"/>
      <c r="G324" s="43"/>
      <c r="H324" s="43"/>
      <c r="I324" s="43"/>
      <c r="J324" s="39"/>
      <c r="K324" s="39"/>
      <c r="L324" s="39"/>
      <c r="M324" s="39"/>
      <c r="N324" s="39"/>
    </row>
    <row r="325" spans="1:14" x14ac:dyDescent="0.3">
      <c r="A325" s="9" t="s">
        <v>136</v>
      </c>
      <c r="B325" s="9">
        <f>[1]Historicals!B152</f>
        <v>-82</v>
      </c>
      <c r="C325" s="9">
        <f>[1]Historicals!C152</f>
        <v>-86</v>
      </c>
      <c r="D325" s="9">
        <f>[1]Historicals!D152</f>
        <v>75</v>
      </c>
      <c r="E325" s="9">
        <f>[1]Historicals!E152</f>
        <v>26</v>
      </c>
      <c r="F325" s="9">
        <f>[1]Historicals!F152</f>
        <v>-7</v>
      </c>
      <c r="G325" s="9">
        <f>[1]Historicals!G152</f>
        <v>-11</v>
      </c>
      <c r="H325" s="9">
        <f>[1]Historicals!H152</f>
        <v>40</v>
      </c>
      <c r="I325" s="9">
        <f>[1]Historicals!I152</f>
        <v>-72</v>
      </c>
      <c r="J325" s="3">
        <f>+I325*(1+J326)</f>
        <v>-75.511248821231305</v>
      </c>
      <c r="K325" s="3">
        <f t="shared" ref="K325:N325" si="438">+J325*(1+K326)</f>
        <v>-79.193731924193145</v>
      </c>
      <c r="L325" s="3">
        <f t="shared" si="438"/>
        <v>-83.05579995013386</v>
      </c>
      <c r="M325" s="3">
        <f t="shared" si="438"/>
        <v>-87.106210778902351</v>
      </c>
      <c r="N325" s="3">
        <f t="shared" si="438"/>
        <v>-91.354149388893276</v>
      </c>
    </row>
    <row r="326" spans="1:14" x14ac:dyDescent="0.3">
      <c r="A326" s="44" t="s">
        <v>129</v>
      </c>
      <c r="B326" s="47" t="str">
        <f t="shared" ref="B326:H326" si="439">+IFERROR(B325/A325-1,"nm")</f>
        <v>nm</v>
      </c>
      <c r="C326" s="47">
        <f t="shared" si="439"/>
        <v>4.8780487804878092E-2</v>
      </c>
      <c r="D326" s="47">
        <f t="shared" si="439"/>
        <v>-1.8720930232558139</v>
      </c>
      <c r="E326" s="47">
        <f t="shared" si="439"/>
        <v>-0.65333333333333332</v>
      </c>
      <c r="F326" s="47">
        <f t="shared" si="439"/>
        <v>-1.2692307692307692</v>
      </c>
      <c r="G326" s="47">
        <f t="shared" si="439"/>
        <v>0.5714285714285714</v>
      </c>
      <c r="H326" s="47">
        <f t="shared" si="439"/>
        <v>-4.6363636363636367</v>
      </c>
      <c r="I326" s="47">
        <f>+IFERROR(I325/H325-1,"nm")</f>
        <v>-2.8</v>
      </c>
      <c r="J326" s="49">
        <f>$I$4</f>
        <v>4.8767344739323759E-2</v>
      </c>
      <c r="K326" s="49">
        <f t="shared" ref="K326:N326" si="440">$I$4</f>
        <v>4.8767344739323759E-2</v>
      </c>
      <c r="L326" s="49">
        <f t="shared" si="440"/>
        <v>4.8767344739323759E-2</v>
      </c>
      <c r="M326" s="49">
        <f t="shared" si="440"/>
        <v>4.8767344739323759E-2</v>
      </c>
      <c r="N326" s="49">
        <f t="shared" si="440"/>
        <v>4.8767344739323759E-2</v>
      </c>
    </row>
    <row r="327" spans="1:14" x14ac:dyDescent="0.3">
      <c r="A327" s="9" t="s">
        <v>130</v>
      </c>
      <c r="B327" s="48">
        <f t="shared" ref="B327:I327" si="441">+B334+B330</f>
        <v>-1026</v>
      </c>
      <c r="C327" s="48">
        <f t="shared" si="441"/>
        <v>-1089</v>
      </c>
      <c r="D327" s="48">
        <f t="shared" si="441"/>
        <v>-633</v>
      </c>
      <c r="E327" s="48">
        <f t="shared" si="441"/>
        <v>-1346</v>
      </c>
      <c r="F327" s="48">
        <f t="shared" si="441"/>
        <v>-1694</v>
      </c>
      <c r="G327" s="48">
        <f t="shared" si="441"/>
        <v>-1855</v>
      </c>
      <c r="H327" s="48">
        <f t="shared" si="441"/>
        <v>-2120</v>
      </c>
      <c r="I327" s="48">
        <f t="shared" si="441"/>
        <v>-2085</v>
      </c>
      <c r="J327" s="48">
        <f>+J325*J329</f>
        <v>-2186.6799137814896</v>
      </c>
      <c r="K327" s="48">
        <f>+K325*K329</f>
        <v>-2293.3184869714264</v>
      </c>
      <c r="L327" s="48">
        <f>+L325*L329</f>
        <v>-2405.1575402226263</v>
      </c>
      <c r="M327" s="48">
        <f>+M325*M329</f>
        <v>-2522.4506871390472</v>
      </c>
      <c r="N327" s="48">
        <f>+N325*N329</f>
        <v>-2645.4639093867008</v>
      </c>
    </row>
    <row r="328" spans="1:14" x14ac:dyDescent="0.3">
      <c r="A328" s="46" t="s">
        <v>129</v>
      </c>
      <c r="B328" s="47" t="str">
        <f t="shared" ref="B328:H328" si="442">+IFERROR(B327/A327-1,"nm")</f>
        <v>nm</v>
      </c>
      <c r="C328" s="47">
        <f t="shared" si="442"/>
        <v>6.1403508771929793E-2</v>
      </c>
      <c r="D328" s="47">
        <f t="shared" si="442"/>
        <v>-0.41873278236914602</v>
      </c>
      <c r="E328" s="47">
        <f t="shared" si="442"/>
        <v>1.126382306477093</v>
      </c>
      <c r="F328" s="47">
        <f t="shared" si="442"/>
        <v>0.25854383358098065</v>
      </c>
      <c r="G328" s="47">
        <f t="shared" si="442"/>
        <v>9.5041322314049603E-2</v>
      </c>
      <c r="H328" s="47">
        <f t="shared" si="442"/>
        <v>0.14285714285714279</v>
      </c>
      <c r="I328" s="47">
        <f>+IFERROR(I327/H327-1,"nm")</f>
        <v>-1.650943396226412E-2</v>
      </c>
      <c r="J328" s="47">
        <f t="shared" ref="J328:N328" si="443">+IFERROR(J327/I327-1,"nm")</f>
        <v>4.8767344739323537E-2</v>
      </c>
      <c r="K328" s="47">
        <f t="shared" si="443"/>
        <v>4.8767344739323759E-2</v>
      </c>
      <c r="L328" s="47">
        <f t="shared" si="443"/>
        <v>4.8767344739323759E-2</v>
      </c>
      <c r="M328" s="47">
        <f t="shared" si="443"/>
        <v>4.8767344739323759E-2</v>
      </c>
      <c r="N328" s="47">
        <f t="shared" si="443"/>
        <v>4.8767344739323537E-2</v>
      </c>
    </row>
    <row r="329" spans="1:14" x14ac:dyDescent="0.3">
      <c r="A329" s="46" t="s">
        <v>131</v>
      </c>
      <c r="B329" s="47">
        <f t="shared" ref="B329:I329" si="444">+IFERROR(B327/B325,"nm")</f>
        <v>12.512195121951219</v>
      </c>
      <c r="C329" s="47">
        <f t="shared" si="444"/>
        <v>12.662790697674419</v>
      </c>
      <c r="D329" s="47">
        <f t="shared" si="444"/>
        <v>-8.44</v>
      </c>
      <c r="E329" s="47">
        <f t="shared" si="444"/>
        <v>-51.769230769230766</v>
      </c>
      <c r="F329" s="47">
        <f t="shared" si="444"/>
        <v>242</v>
      </c>
      <c r="G329" s="47">
        <f t="shared" si="444"/>
        <v>168.63636363636363</v>
      </c>
      <c r="H329" s="47">
        <f t="shared" si="444"/>
        <v>-53</v>
      </c>
      <c r="I329" s="47">
        <f t="shared" si="444"/>
        <v>28.958333333333332</v>
      </c>
      <c r="J329" s="49">
        <f>+I329</f>
        <v>28.958333333333332</v>
      </c>
      <c r="K329" s="49">
        <f t="shared" ref="K329:N329" si="445">+J329</f>
        <v>28.958333333333332</v>
      </c>
      <c r="L329" s="49">
        <f t="shared" si="445"/>
        <v>28.958333333333332</v>
      </c>
      <c r="M329" s="49">
        <f t="shared" si="445"/>
        <v>28.958333333333332</v>
      </c>
      <c r="N329" s="49">
        <f t="shared" si="445"/>
        <v>28.958333333333332</v>
      </c>
    </row>
    <row r="330" spans="1:14" x14ac:dyDescent="0.3">
      <c r="A330" s="9" t="s">
        <v>132</v>
      </c>
      <c r="B330" s="9">
        <f>[1]Historicals!B212</f>
        <v>75</v>
      </c>
      <c r="C330" s="9">
        <f>[1]Historicals!C212</f>
        <v>84</v>
      </c>
      <c r="D330" s="9">
        <f>[1]Historicals!D212</f>
        <v>91</v>
      </c>
      <c r="E330" s="9">
        <f>[1]Historicals!E212</f>
        <v>110</v>
      </c>
      <c r="F330" s="9">
        <f>[1]Historicals!F212</f>
        <v>116</v>
      </c>
      <c r="G330" s="9">
        <f>[1]Historicals!G212</f>
        <v>112</v>
      </c>
      <c r="H330" s="9">
        <f>[1]Historicals!H212</f>
        <v>141</v>
      </c>
      <c r="I330" s="9">
        <f>[1]Historicals!I212</f>
        <v>134</v>
      </c>
      <c r="J330" s="48">
        <f>+J333*J340</f>
        <v>140.53482419506938</v>
      </c>
      <c r="K330" s="48">
        <f>+K333*K340</f>
        <v>147.38833441447056</v>
      </c>
      <c r="L330" s="48">
        <f>+L333*L340</f>
        <v>154.57607212941582</v>
      </c>
      <c r="M330" s="48">
        <f>+M333*M340</f>
        <v>162.11433672740159</v>
      </c>
      <c r="N330" s="48">
        <f>+N333*N340</f>
        <v>170.0202224737736</v>
      </c>
    </row>
    <row r="331" spans="1:14" x14ac:dyDescent="0.3">
      <c r="A331" s="46" t="s">
        <v>129</v>
      </c>
      <c r="B331" s="47" t="str">
        <f t="shared" ref="B331:N331" si="446">+IFERROR(B330/A330-1,"nm")</f>
        <v>nm</v>
      </c>
      <c r="C331" s="47">
        <f t="shared" si="446"/>
        <v>0.12000000000000011</v>
      </c>
      <c r="D331" s="47">
        <f t="shared" si="446"/>
        <v>8.3333333333333259E-2</v>
      </c>
      <c r="E331" s="47">
        <f t="shared" si="446"/>
        <v>0.20879120879120872</v>
      </c>
      <c r="F331" s="47">
        <f t="shared" si="446"/>
        <v>5.4545454545454453E-2</v>
      </c>
      <c r="G331" s="47">
        <f t="shared" si="446"/>
        <v>-3.4482758620689613E-2</v>
      </c>
      <c r="H331" s="47">
        <f t="shared" si="446"/>
        <v>0.2589285714285714</v>
      </c>
      <c r="I331" s="47">
        <f t="shared" si="446"/>
        <v>-4.9645390070921946E-2</v>
      </c>
      <c r="J331" s="47">
        <f t="shared" si="446"/>
        <v>4.8767344739323759E-2</v>
      </c>
      <c r="K331" s="47">
        <f t="shared" si="446"/>
        <v>4.8767344739323537E-2</v>
      </c>
      <c r="L331" s="47">
        <f t="shared" si="446"/>
        <v>4.8767344739323981E-2</v>
      </c>
      <c r="M331" s="47">
        <f t="shared" si="446"/>
        <v>4.8767344739323537E-2</v>
      </c>
      <c r="N331" s="47">
        <f t="shared" si="446"/>
        <v>4.8767344739323759E-2</v>
      </c>
    </row>
    <row r="332" spans="1:14" x14ac:dyDescent="0.3">
      <c r="A332" s="46" t="s">
        <v>133</v>
      </c>
      <c r="B332" s="47">
        <f t="shared" ref="B332:N332" si="447">+IFERROR(B330/B325,"nm")</f>
        <v>-0.91463414634146345</v>
      </c>
      <c r="C332" s="47">
        <f t="shared" si="447"/>
        <v>-0.97674418604651159</v>
      </c>
      <c r="D332" s="47">
        <f t="shared" si="447"/>
        <v>1.2133333333333334</v>
      </c>
      <c r="E332" s="47">
        <f t="shared" si="447"/>
        <v>4.2307692307692308</v>
      </c>
      <c r="F332" s="47">
        <f t="shared" si="447"/>
        <v>-16.571428571428573</v>
      </c>
      <c r="G332" s="47">
        <f t="shared" si="447"/>
        <v>-10.181818181818182</v>
      </c>
      <c r="H332" s="47">
        <f t="shared" si="447"/>
        <v>3.5249999999999999</v>
      </c>
      <c r="I332" s="47">
        <f t="shared" si="447"/>
        <v>-1.8611111111111112</v>
      </c>
      <c r="J332" s="47">
        <f t="shared" si="447"/>
        <v>-1.8611111111111112</v>
      </c>
      <c r="K332" s="47">
        <f t="shared" si="447"/>
        <v>-1.8611111111111109</v>
      </c>
      <c r="L332" s="47">
        <f t="shared" si="447"/>
        <v>-1.8611111111111114</v>
      </c>
      <c r="M332" s="47">
        <f t="shared" si="447"/>
        <v>-1.8611111111111109</v>
      </c>
      <c r="N332" s="47">
        <f t="shared" si="447"/>
        <v>-1.8611111111111112</v>
      </c>
    </row>
    <row r="333" spans="1:14" x14ac:dyDescent="0.3">
      <c r="A333" s="46" t="s">
        <v>140</v>
      </c>
      <c r="B333" s="47">
        <f t="shared" ref="B333:I333" si="448">+IFERROR(B330/B340,"nm")</f>
        <v>0.10518934081346423</v>
      </c>
      <c r="C333" s="47">
        <f t="shared" si="448"/>
        <v>8.9647812166488788E-2</v>
      </c>
      <c r="D333" s="47">
        <f t="shared" si="448"/>
        <v>7.3505654281098551E-2</v>
      </c>
      <c r="E333" s="47">
        <f t="shared" si="448"/>
        <v>7.586206896551724E-2</v>
      </c>
      <c r="F333" s="47">
        <f t="shared" si="448"/>
        <v>6.9336521219366412E-2</v>
      </c>
      <c r="G333" s="47">
        <f t="shared" si="448"/>
        <v>5.845511482254697E-2</v>
      </c>
      <c r="H333" s="47">
        <f t="shared" si="448"/>
        <v>7.5401069518716571E-2</v>
      </c>
      <c r="I333" s="47">
        <f t="shared" si="448"/>
        <v>7.374793615850303E-2</v>
      </c>
      <c r="J333" s="49">
        <f>+I333</f>
        <v>7.374793615850303E-2</v>
      </c>
      <c r="K333" s="49">
        <f t="shared" ref="K333:N333" si="449">+J333</f>
        <v>7.374793615850303E-2</v>
      </c>
      <c r="L333" s="49">
        <f t="shared" si="449"/>
        <v>7.374793615850303E-2</v>
      </c>
      <c r="M333" s="49">
        <f t="shared" si="449"/>
        <v>7.374793615850303E-2</v>
      </c>
      <c r="N333" s="49">
        <f t="shared" si="449"/>
        <v>7.374793615850303E-2</v>
      </c>
    </row>
    <row r="334" spans="1:14" x14ac:dyDescent="0.3">
      <c r="A334" s="9" t="s">
        <v>134</v>
      </c>
      <c r="B334" s="9">
        <f>[1]Historicals!B167</f>
        <v>-1101</v>
      </c>
      <c r="C334" s="9">
        <f>[1]Historicals!C167</f>
        <v>-1173</v>
      </c>
      <c r="D334" s="9">
        <f>[1]Historicals!D167</f>
        <v>-724</v>
      </c>
      <c r="E334" s="9">
        <f>[1]Historicals!E167</f>
        <v>-1456</v>
      </c>
      <c r="F334" s="9">
        <f>[1]Historicals!F167</f>
        <v>-1810</v>
      </c>
      <c r="G334" s="9">
        <f>[1]Historicals!G167</f>
        <v>-1967</v>
      </c>
      <c r="H334" s="9">
        <f>[1]Historicals!H167</f>
        <v>-2261</v>
      </c>
      <c r="I334" s="9">
        <f>[1]Historicals!I167</f>
        <v>-2219</v>
      </c>
      <c r="J334" s="9">
        <f>+J327-J330</f>
        <v>-2327.2147379765588</v>
      </c>
      <c r="K334" s="9">
        <f>+K327-K330</f>
        <v>-2440.706821385897</v>
      </c>
      <c r="L334" s="9">
        <f>+L327-L330</f>
        <v>-2559.7336123520422</v>
      </c>
      <c r="M334" s="9">
        <f>+M327-M330</f>
        <v>-2684.5650238664489</v>
      </c>
      <c r="N334" s="9">
        <f>+N327-N330</f>
        <v>-2815.4841318604745</v>
      </c>
    </row>
    <row r="335" spans="1:14" x14ac:dyDescent="0.3">
      <c r="A335" s="46" t="s">
        <v>129</v>
      </c>
      <c r="B335" s="47" t="str">
        <f t="shared" ref="B335:N335" si="450">+IFERROR(B334/A334-1,"nm")</f>
        <v>nm</v>
      </c>
      <c r="C335" s="47">
        <f t="shared" si="450"/>
        <v>6.5395095367847489E-2</v>
      </c>
      <c r="D335" s="47">
        <f t="shared" si="450"/>
        <v>-0.38277919863597609</v>
      </c>
      <c r="E335" s="47">
        <f t="shared" si="450"/>
        <v>1.0110497237569063</v>
      </c>
      <c r="F335" s="47">
        <f t="shared" si="450"/>
        <v>0.24313186813186816</v>
      </c>
      <c r="G335" s="47">
        <f t="shared" si="450"/>
        <v>8.6740331491712785E-2</v>
      </c>
      <c r="H335" s="47">
        <f t="shared" si="450"/>
        <v>0.14946619217081847</v>
      </c>
      <c r="I335" s="47">
        <f t="shared" si="450"/>
        <v>-1.8575851393188847E-2</v>
      </c>
      <c r="J335" s="47">
        <f t="shared" si="450"/>
        <v>4.8767344739323537E-2</v>
      </c>
      <c r="K335" s="47">
        <f t="shared" si="450"/>
        <v>4.8767344739323981E-2</v>
      </c>
      <c r="L335" s="47">
        <f t="shared" si="450"/>
        <v>4.8767344739323759E-2</v>
      </c>
      <c r="M335" s="47">
        <f t="shared" si="450"/>
        <v>4.8767344739323759E-2</v>
      </c>
      <c r="N335" s="47">
        <f t="shared" si="450"/>
        <v>4.8767344739323537E-2</v>
      </c>
    </row>
    <row r="336" spans="1:14" x14ac:dyDescent="0.3">
      <c r="A336" s="46" t="s">
        <v>131</v>
      </c>
      <c r="B336" s="47">
        <f t="shared" ref="B336:N336" si="451">+IFERROR(B334/B325,"nm")</f>
        <v>13.426829268292684</v>
      </c>
      <c r="C336" s="47">
        <f t="shared" si="451"/>
        <v>13.63953488372093</v>
      </c>
      <c r="D336" s="47">
        <f t="shared" si="451"/>
        <v>-9.6533333333333342</v>
      </c>
      <c r="E336" s="47">
        <f t="shared" si="451"/>
        <v>-56</v>
      </c>
      <c r="F336" s="47">
        <f t="shared" si="451"/>
        <v>258.57142857142856</v>
      </c>
      <c r="G336" s="47">
        <f t="shared" si="451"/>
        <v>178.81818181818181</v>
      </c>
      <c r="H336" s="47">
        <f t="shared" si="451"/>
        <v>-56.524999999999999</v>
      </c>
      <c r="I336" s="47">
        <f t="shared" si="451"/>
        <v>30.819444444444443</v>
      </c>
      <c r="J336" s="47">
        <f t="shared" si="451"/>
        <v>30.819444444444439</v>
      </c>
      <c r="K336" s="47">
        <f t="shared" si="451"/>
        <v>30.819444444444443</v>
      </c>
      <c r="L336" s="47">
        <f t="shared" si="451"/>
        <v>30.819444444444446</v>
      </c>
      <c r="M336" s="47">
        <f t="shared" si="451"/>
        <v>30.819444444444446</v>
      </c>
      <c r="N336" s="47">
        <f t="shared" si="451"/>
        <v>30.819444444444443</v>
      </c>
    </row>
    <row r="337" spans="1:14" x14ac:dyDescent="0.3">
      <c r="A337" s="9" t="s">
        <v>135</v>
      </c>
      <c r="B337" s="9">
        <f>[1]Historicals!B197</f>
        <v>104</v>
      </c>
      <c r="C337" s="9">
        <f>[1]Historicals!C197</f>
        <v>264</v>
      </c>
      <c r="D337" s="9">
        <f>[1]Historicals!D197</f>
        <v>291</v>
      </c>
      <c r="E337" s="9">
        <f>[1]Historicals!E197</f>
        <v>159</v>
      </c>
      <c r="F337" s="9">
        <f>[1]Historicals!F197</f>
        <v>377</v>
      </c>
      <c r="G337" s="9">
        <f>[1]Historicals!G197</f>
        <v>318</v>
      </c>
      <c r="H337" s="9">
        <f>[1]Historicals!H197</f>
        <v>11</v>
      </c>
      <c r="I337" s="9">
        <f>[1]Historicals!I197</f>
        <v>50</v>
      </c>
      <c r="J337" s="48">
        <f>+J325*J339</f>
        <v>52.43836723696618</v>
      </c>
      <c r="K337" s="48">
        <f>+K325*K339</f>
        <v>54.995647169578568</v>
      </c>
      <c r="L337" s="48">
        <f>+L325*L339</f>
        <v>57.677638854259619</v>
      </c>
      <c r="M337" s="48">
        <f>+M325*M339</f>
        <v>60.490424152015521</v>
      </c>
      <c r="N337" s="48">
        <f>+N325*N339</f>
        <v>63.440381520064776</v>
      </c>
    </row>
    <row r="338" spans="1:14" x14ac:dyDescent="0.3">
      <c r="A338" s="46" t="s">
        <v>129</v>
      </c>
      <c r="B338" s="47" t="str">
        <f t="shared" ref="B338:N338" si="452">+IFERROR(B337/A337-1,"nm")</f>
        <v>nm</v>
      </c>
      <c r="C338" s="47">
        <f t="shared" si="452"/>
        <v>1.5384615384615383</v>
      </c>
      <c r="D338" s="47">
        <f t="shared" si="452"/>
        <v>0.10227272727272729</v>
      </c>
      <c r="E338" s="47">
        <f t="shared" si="452"/>
        <v>-0.45360824742268047</v>
      </c>
      <c r="F338" s="47">
        <f t="shared" si="452"/>
        <v>1.3710691823899372</v>
      </c>
      <c r="G338" s="47">
        <f t="shared" si="452"/>
        <v>-0.156498673740053</v>
      </c>
      <c r="H338" s="47">
        <f t="shared" si="452"/>
        <v>-0.96540880503144655</v>
      </c>
      <c r="I338" s="47">
        <f t="shared" si="452"/>
        <v>3.5454545454545459</v>
      </c>
      <c r="J338" s="47">
        <f t="shared" si="452"/>
        <v>4.8767344739323537E-2</v>
      </c>
      <c r="K338" s="47">
        <f t="shared" si="452"/>
        <v>4.8767344739323759E-2</v>
      </c>
      <c r="L338" s="47">
        <f t="shared" si="452"/>
        <v>4.8767344739323759E-2</v>
      </c>
      <c r="M338" s="47">
        <f t="shared" si="452"/>
        <v>4.8767344739323981E-2</v>
      </c>
      <c r="N338" s="47">
        <f t="shared" si="452"/>
        <v>4.8767344739323759E-2</v>
      </c>
    </row>
    <row r="339" spans="1:14" x14ac:dyDescent="0.3">
      <c r="A339" s="46" t="s">
        <v>133</v>
      </c>
      <c r="B339" s="47">
        <f t="shared" ref="B339:I339" si="453">+IFERROR(B337/B325,"nm")</f>
        <v>-1.2682926829268293</v>
      </c>
      <c r="C339" s="47">
        <f t="shared" si="453"/>
        <v>-3.0697674418604652</v>
      </c>
      <c r="D339" s="47">
        <f t="shared" si="453"/>
        <v>3.88</v>
      </c>
      <c r="E339" s="47">
        <f t="shared" si="453"/>
        <v>6.115384615384615</v>
      </c>
      <c r="F339" s="47">
        <f t="shared" si="453"/>
        <v>-53.857142857142854</v>
      </c>
      <c r="G339" s="47">
        <f t="shared" si="453"/>
        <v>-28.90909090909091</v>
      </c>
      <c r="H339" s="47">
        <f t="shared" si="453"/>
        <v>0.27500000000000002</v>
      </c>
      <c r="I339" s="47">
        <f t="shared" si="453"/>
        <v>-0.69444444444444442</v>
      </c>
      <c r="J339" s="49">
        <f>+I339</f>
        <v>-0.69444444444444442</v>
      </c>
      <c r="K339" s="49">
        <f t="shared" ref="K339:N339" si="454">+J339</f>
        <v>-0.69444444444444442</v>
      </c>
      <c r="L339" s="49">
        <f t="shared" si="454"/>
        <v>-0.69444444444444442</v>
      </c>
      <c r="M339" s="49">
        <f t="shared" si="454"/>
        <v>-0.69444444444444442</v>
      </c>
      <c r="N339" s="49">
        <f t="shared" si="454"/>
        <v>-0.69444444444444442</v>
      </c>
    </row>
    <row r="340" spans="1:14" x14ac:dyDescent="0.3">
      <c r="A340" s="9" t="s">
        <v>141</v>
      </c>
      <c r="B340" s="9">
        <f>[1]Historicals!B182</f>
        <v>713</v>
      </c>
      <c r="C340" s="9">
        <f>[1]Historicals!C182</f>
        <v>937</v>
      </c>
      <c r="D340" s="9">
        <f>[1]Historicals!D182</f>
        <v>1238</v>
      </c>
      <c r="E340" s="9">
        <f>[1]Historicals!E182</f>
        <v>1450</v>
      </c>
      <c r="F340" s="9">
        <f>[1]Historicals!F182</f>
        <v>1673</v>
      </c>
      <c r="G340" s="9">
        <f>[1]Historicals!G182</f>
        <v>1916</v>
      </c>
      <c r="H340" s="9">
        <f>[1]Historicals!H182</f>
        <v>1870</v>
      </c>
      <c r="I340" s="9">
        <f>[1]Historicals!I182</f>
        <v>1817</v>
      </c>
      <c r="J340" s="48">
        <f>+J325*J342</f>
        <v>1905.610265391351</v>
      </c>
      <c r="K340" s="48">
        <f>+K325*K342</f>
        <v>1998.5418181424852</v>
      </c>
      <c r="L340" s="48">
        <f>+L325*L342</f>
        <v>2096.0053959637949</v>
      </c>
      <c r="M340" s="48">
        <f>+M325*M342</f>
        <v>2198.2220136842438</v>
      </c>
      <c r="N340" s="48">
        <f>+N325*N342</f>
        <v>2305.423464439154</v>
      </c>
    </row>
    <row r="341" spans="1:14" x14ac:dyDescent="0.3">
      <c r="A341" s="46" t="s">
        <v>129</v>
      </c>
      <c r="B341" s="47" t="str">
        <f t="shared" ref="B341:I341" si="455">+IFERROR(B340/A340-1,"nm")</f>
        <v>nm</v>
      </c>
      <c r="C341" s="47">
        <f t="shared" si="455"/>
        <v>0.31416549789621318</v>
      </c>
      <c r="D341" s="47">
        <f t="shared" si="455"/>
        <v>0.32123799359658478</v>
      </c>
      <c r="E341" s="47">
        <f t="shared" si="455"/>
        <v>0.17124394184168024</v>
      </c>
      <c r="F341" s="47">
        <f t="shared" si="455"/>
        <v>0.15379310344827579</v>
      </c>
      <c r="G341" s="47">
        <f t="shared" si="455"/>
        <v>0.14524805738194857</v>
      </c>
      <c r="H341" s="47">
        <f t="shared" si="455"/>
        <v>-2.4008350730688965E-2</v>
      </c>
      <c r="I341" s="47">
        <f t="shared" si="455"/>
        <v>-2.8342245989304793E-2</v>
      </c>
      <c r="J341" s="47">
        <f>+J342+J343</f>
        <v>-25.236111111111111</v>
      </c>
      <c r="K341" s="47">
        <f t="shared" ref="K341:N341" si="456">+K342+K343</f>
        <v>-25.236111111111111</v>
      </c>
      <c r="L341" s="47">
        <f t="shared" si="456"/>
        <v>-25.236111111111111</v>
      </c>
      <c r="M341" s="47">
        <f t="shared" si="456"/>
        <v>-25.236111111111111</v>
      </c>
      <c r="N341" s="47">
        <f t="shared" si="456"/>
        <v>-25.236111111111111</v>
      </c>
    </row>
    <row r="342" spans="1:14" x14ac:dyDescent="0.3">
      <c r="A342" s="46" t="s">
        <v>133</v>
      </c>
      <c r="B342" s="47">
        <f t="shared" ref="B342:I342" si="457">+IFERROR(B340/B325,"nm")</f>
        <v>-8.6951219512195124</v>
      </c>
      <c r="C342" s="47">
        <f t="shared" si="457"/>
        <v>-10.895348837209303</v>
      </c>
      <c r="D342" s="47">
        <f t="shared" si="457"/>
        <v>16.506666666666668</v>
      </c>
      <c r="E342" s="47">
        <f t="shared" si="457"/>
        <v>55.769230769230766</v>
      </c>
      <c r="F342" s="47">
        <f t="shared" si="457"/>
        <v>-239</v>
      </c>
      <c r="G342" s="47">
        <f t="shared" si="457"/>
        <v>-174.18181818181819</v>
      </c>
      <c r="H342" s="47">
        <f t="shared" si="457"/>
        <v>46.75</v>
      </c>
      <c r="I342" s="47">
        <f t="shared" si="457"/>
        <v>-25.236111111111111</v>
      </c>
      <c r="J342" s="49">
        <f>+I342</f>
        <v>-25.236111111111111</v>
      </c>
      <c r="K342" s="49">
        <f t="shared" ref="K342:N342" si="458">+J342</f>
        <v>-25.236111111111111</v>
      </c>
      <c r="L342" s="49">
        <f t="shared" si="458"/>
        <v>-25.236111111111111</v>
      </c>
      <c r="M342" s="49">
        <f t="shared" si="458"/>
        <v>-25.236111111111111</v>
      </c>
      <c r="N342" s="49">
        <f t="shared" si="458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7"/>
  <sheetViews>
    <sheetView tabSelected="1" topLeftCell="A42" workbookViewId="0">
      <selection activeCell="B54" sqref="B54"/>
    </sheetView>
  </sheetViews>
  <sheetFormatPr defaultRowHeight="14.4" x14ac:dyDescent="0.3"/>
  <cols>
    <col min="1" max="1" width="48.77734375" customWidth="1"/>
    <col min="2" max="9" width="11.77734375" customWidth="1"/>
    <col min="10" max="14" width="11.77734375" hidden="1" customWidth="1"/>
    <col min="15" max="15" width="39.88671875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6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t="s">
        <v>196</v>
      </c>
    </row>
    <row r="4" spans="1:16" x14ac:dyDescent="0.3">
      <c r="A4" s="42" t="s">
        <v>129</v>
      </c>
      <c r="B4" s="47" t="str">
        <f t="shared" ref="B4" si="1">+IFERROR(B3/A3-1,"nm")</f>
        <v>nm</v>
      </c>
      <c r="C4" s="47">
        <f t="shared" ref="C4" si="2">+IFERROR(C3/B3-1,"nm")</f>
        <v>5.8004640371229765E-2</v>
      </c>
      <c r="D4" s="47">
        <f t="shared" ref="D4" si="3">+IFERROR(D3/C3-1,"nm")</f>
        <v>6.0971089696071123E-2</v>
      </c>
      <c r="E4" s="47">
        <f t="shared" ref="E4" si="4">+IFERROR(E3/D3-1,"nm")</f>
        <v>5.95924308588065E-2</v>
      </c>
      <c r="F4" s="47">
        <f t="shared" ref="F4" si="5">+IFERROR(F3/E3-1,"nm")</f>
        <v>7.4731433909388079E-2</v>
      </c>
      <c r="G4" s="47">
        <f t="shared" ref="G4" si="6">+IFERROR(G3/F3-1,"nm")</f>
        <v>-4.3817266150267153E-2</v>
      </c>
      <c r="H4" s="47">
        <f t="shared" ref="H4" si="7">+IFERROR(H3/G3-1,"nm")</f>
        <v>0.19076009945726269</v>
      </c>
      <c r="I4" s="47">
        <f t="shared" ref="I4" si="8">+IFERROR(I3/H3-1,"nm")</f>
        <v>4.8767344739323759E-2</v>
      </c>
      <c r="J4" s="54"/>
      <c r="K4" s="54"/>
      <c r="L4" s="54"/>
      <c r="M4" s="54"/>
      <c r="N4" s="54"/>
    </row>
    <row r="5" spans="1:16" x14ac:dyDescent="0.3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</row>
    <row r="6" spans="1:16" x14ac:dyDescent="0.3">
      <c r="A6" s="50" t="s">
        <v>132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/>
      <c r="K6" s="55"/>
      <c r="L6" s="55"/>
      <c r="M6" s="55"/>
      <c r="N6" s="55"/>
    </row>
    <row r="7" spans="1:16" x14ac:dyDescent="0.3">
      <c r="A7" s="4" t="s">
        <v>134</v>
      </c>
      <c r="B7" s="5">
        <f>B5-B6</f>
        <v>4233</v>
      </c>
      <c r="C7" s="5">
        <f t="shared" ref="C7:I7" si="9">C5-C6</f>
        <v>4642</v>
      </c>
      <c r="D7" s="5">
        <f t="shared" si="9"/>
        <v>4945</v>
      </c>
      <c r="E7" s="5">
        <f t="shared" si="9"/>
        <v>4379</v>
      </c>
      <c r="F7" s="5">
        <f t="shared" si="9"/>
        <v>4850</v>
      </c>
      <c r="G7" s="5">
        <f t="shared" si="9"/>
        <v>2976</v>
      </c>
      <c r="H7" s="5">
        <f t="shared" si="9"/>
        <v>6923</v>
      </c>
      <c r="I7" s="5">
        <f t="shared" si="9"/>
        <v>6856</v>
      </c>
      <c r="J7" s="5"/>
      <c r="K7" s="5"/>
      <c r="L7" s="5"/>
      <c r="M7" s="5"/>
      <c r="N7" s="5"/>
    </row>
    <row r="8" spans="1:16" x14ac:dyDescent="0.3">
      <c r="A8" s="42" t="s">
        <v>129</v>
      </c>
      <c r="B8" s="47" t="str">
        <f t="shared" ref="B8" si="10">+IFERROR(B7/A7-1,"nm")</f>
        <v>nm</v>
      </c>
      <c r="C8" s="47">
        <f t="shared" ref="C8" si="11">+IFERROR(C7/B7-1,"nm")</f>
        <v>9.6621781242617555E-2</v>
      </c>
      <c r="D8" s="47">
        <f t="shared" ref="D8" si="12">+IFERROR(D7/C7-1,"nm")</f>
        <v>6.5273588970271357E-2</v>
      </c>
      <c r="E8" s="47">
        <f t="shared" ref="E8" si="13">+IFERROR(E7/D7-1,"nm")</f>
        <v>-0.11445904954499497</v>
      </c>
      <c r="F8" s="47">
        <f t="shared" ref="F8" si="14">+IFERROR(F7/E7-1,"nm")</f>
        <v>0.10755880337976698</v>
      </c>
      <c r="G8" s="47">
        <f t="shared" ref="G8" si="15">+IFERROR(G7/F7-1,"nm")</f>
        <v>-0.38639175257731961</v>
      </c>
      <c r="H8" s="47">
        <f t="shared" ref="H8" si="16">+IFERROR(H7/G7-1,"nm")</f>
        <v>1.32627688172043</v>
      </c>
      <c r="I8" s="47">
        <f t="shared" ref="I8" si="17">+IFERROR(I7/H7-1,"nm")</f>
        <v>-9.67788530983682E-3</v>
      </c>
      <c r="J8" s="54"/>
      <c r="K8" s="54"/>
      <c r="L8" s="54"/>
      <c r="M8" s="54"/>
      <c r="N8" s="54"/>
    </row>
    <row r="9" spans="1:16" x14ac:dyDescent="0.3">
      <c r="A9" s="42" t="s">
        <v>131</v>
      </c>
      <c r="B9" s="54">
        <f>B7/B3</f>
        <v>0.13832881278389594</v>
      </c>
      <c r="C9" s="54">
        <f t="shared" ref="C9:I9" si="18">C7/C3</f>
        <v>0.14337781072399308</v>
      </c>
      <c r="D9" s="54">
        <f t="shared" si="18"/>
        <v>0.14395924308588065</v>
      </c>
      <c r="E9" s="54">
        <f t="shared" si="18"/>
        <v>0.12031211363573921</v>
      </c>
      <c r="F9" s="54">
        <f t="shared" si="18"/>
        <v>0.12398701331901731</v>
      </c>
      <c r="G9" s="54">
        <f t="shared" si="18"/>
        <v>7.9565810229126011E-2</v>
      </c>
      <c r="H9" s="54">
        <f t="shared" si="18"/>
        <v>0.1554402981723472</v>
      </c>
      <c r="I9" s="54">
        <f t="shared" si="18"/>
        <v>0.14677799186469706</v>
      </c>
      <c r="J9" s="54"/>
      <c r="K9" s="54"/>
      <c r="L9" s="54"/>
      <c r="M9" s="54"/>
      <c r="N9" s="54"/>
    </row>
    <row r="10" spans="1:16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6" x14ac:dyDescent="0.3">
      <c r="A11" s="4" t="s">
        <v>150</v>
      </c>
      <c r="B11" s="5">
        <f>B7-B10</f>
        <v>4205</v>
      </c>
      <c r="C11" s="5">
        <f t="shared" ref="C11:I11" si="19">C7-C10</f>
        <v>4623</v>
      </c>
      <c r="D11" s="5">
        <f t="shared" si="19"/>
        <v>4886</v>
      </c>
      <c r="E11" s="5">
        <f t="shared" si="19"/>
        <v>4325</v>
      </c>
      <c r="F11" s="5">
        <f t="shared" si="19"/>
        <v>4801</v>
      </c>
      <c r="G11" s="5">
        <f t="shared" si="19"/>
        <v>2887</v>
      </c>
      <c r="H11" s="5">
        <f t="shared" si="19"/>
        <v>6661</v>
      </c>
      <c r="I11" s="5">
        <f t="shared" si="19"/>
        <v>6651</v>
      </c>
      <c r="J11" s="5"/>
      <c r="K11" s="5"/>
      <c r="L11" s="5"/>
      <c r="M11" s="5"/>
      <c r="N11" s="5"/>
    </row>
    <row r="12" spans="1:16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59"/>
    </row>
    <row r="13" spans="1:16" x14ac:dyDescent="0.3">
      <c r="A13" s="51" t="s">
        <v>151</v>
      </c>
      <c r="B13" s="56">
        <f>B12/B11</f>
        <v>0.22164090368608799</v>
      </c>
      <c r="C13" s="56">
        <f t="shared" ref="C13:I13" si="20">C12/C11</f>
        <v>0.18667531905688947</v>
      </c>
      <c r="D13" s="56">
        <f t="shared" si="20"/>
        <v>0.13221449038067951</v>
      </c>
      <c r="E13" s="56">
        <f t="shared" si="20"/>
        <v>0.55306358381502885</v>
      </c>
      <c r="F13" s="56">
        <f t="shared" si="20"/>
        <v>0.16079983336804832</v>
      </c>
      <c r="G13" s="56">
        <f t="shared" si="20"/>
        <v>0.12054035330793211</v>
      </c>
      <c r="H13" s="56">
        <f t="shared" si="20"/>
        <v>0.14021918630836211</v>
      </c>
      <c r="I13" s="56">
        <f t="shared" si="20"/>
        <v>9.0963764847391368E-2</v>
      </c>
      <c r="J13" s="57"/>
      <c r="K13" s="57"/>
      <c r="L13" s="57"/>
      <c r="M13" s="57"/>
      <c r="N13" s="57"/>
      <c r="O13" s="59"/>
      <c r="P13" s="65"/>
    </row>
    <row r="14" spans="1:16" ht="15" thickBot="1" x14ac:dyDescent="0.35">
      <c r="A14" s="6" t="s">
        <v>152</v>
      </c>
      <c r="B14" s="7">
        <f>B11-B12</f>
        <v>3273</v>
      </c>
      <c r="C14" s="7">
        <f t="shared" ref="C14:I14" si="21">C11-C12</f>
        <v>3760</v>
      </c>
      <c r="D14" s="7">
        <f t="shared" si="21"/>
        <v>4240</v>
      </c>
      <c r="E14" s="7">
        <f t="shared" si="21"/>
        <v>1933</v>
      </c>
      <c r="F14" s="7">
        <f t="shared" si="21"/>
        <v>4029</v>
      </c>
      <c r="G14" s="7">
        <f t="shared" si="21"/>
        <v>2539</v>
      </c>
      <c r="H14" s="7">
        <f t="shared" si="21"/>
        <v>5727</v>
      </c>
      <c r="I14" s="7">
        <f t="shared" si="21"/>
        <v>6046</v>
      </c>
      <c r="J14" s="7"/>
      <c r="K14" s="7"/>
      <c r="L14" s="7"/>
      <c r="M14" s="7"/>
      <c r="N14" s="7"/>
    </row>
    <row r="15" spans="1:16" ht="15" thickTop="1" x14ac:dyDescent="0.3">
      <c r="A15" t="s">
        <v>153</v>
      </c>
      <c r="B15" s="3">
        <f>Historicals!B18</f>
        <v>884.4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197</v>
      </c>
    </row>
    <row r="16" spans="1:16" x14ac:dyDescent="0.3">
      <c r="A16" t="s">
        <v>154</v>
      </c>
      <c r="B16" s="58">
        <f>B14/B15</f>
        <v>3.7008141112618724</v>
      </c>
      <c r="C16" s="58">
        <f t="shared" ref="C16:I16" si="22">C14/C15</f>
        <v>2.1578192252510759</v>
      </c>
      <c r="D16" s="58">
        <f t="shared" si="22"/>
        <v>2.5059101654846336</v>
      </c>
      <c r="E16" s="58">
        <f t="shared" si="22"/>
        <v>1.1650895063588693</v>
      </c>
      <c r="F16" s="58">
        <f t="shared" si="22"/>
        <v>2.4894957983193278</v>
      </c>
      <c r="G16" s="58">
        <f t="shared" si="22"/>
        <v>1.5952500628298569</v>
      </c>
      <c r="H16" s="58">
        <f t="shared" si="22"/>
        <v>3.5584689946563937</v>
      </c>
      <c r="I16" s="58">
        <f t="shared" si="22"/>
        <v>3.7534144524459898</v>
      </c>
      <c r="J16" s="58"/>
      <c r="K16" s="58"/>
      <c r="L16" s="58"/>
      <c r="M16" s="58"/>
      <c r="N16" s="58"/>
    </row>
    <row r="17" spans="1:15" x14ac:dyDescent="0.3">
      <c r="A17" t="s">
        <v>155</v>
      </c>
      <c r="B17" s="58">
        <f>0.14*3+0.16</f>
        <v>0.58000000000000007</v>
      </c>
      <c r="C17" s="58">
        <f>0.16*3+0.18</f>
        <v>0.65999999999999992</v>
      </c>
      <c r="D17" s="58">
        <f>0.18*3+0.2</f>
        <v>0.74</v>
      </c>
      <c r="E17" s="58">
        <f>0.2*3+0.22</f>
        <v>0.82000000000000006</v>
      </c>
      <c r="F17" s="58">
        <f>0.22*3+0.245</f>
        <v>0.90500000000000003</v>
      </c>
      <c r="G17" s="58">
        <f>0.245*3+0.275</f>
        <v>1.01</v>
      </c>
      <c r="H17" s="58">
        <f>0.275*3+0.305</f>
        <v>1.1300000000000001</v>
      </c>
      <c r="I17" s="58">
        <v>1.19</v>
      </c>
      <c r="J17" s="58"/>
      <c r="K17" s="58"/>
      <c r="L17" s="58"/>
      <c r="M17" s="58"/>
      <c r="N17" s="58"/>
    </row>
    <row r="18" spans="1:15" x14ac:dyDescent="0.3">
      <c r="A18" s="51" t="s">
        <v>129</v>
      </c>
      <c r="B18" s="47" t="str">
        <f t="shared" ref="B18" si="23">+IFERROR(B17/A17-1,"nm")</f>
        <v>nm</v>
      </c>
      <c r="C18" s="47">
        <f t="shared" ref="C18" si="24">+IFERROR(C17/B17-1,"nm")</f>
        <v>0.13793103448275845</v>
      </c>
      <c r="D18" s="47">
        <f t="shared" ref="D18" si="25">+IFERROR(D17/C17-1,"nm")</f>
        <v>0.12121212121212133</v>
      </c>
      <c r="E18" s="47">
        <f t="shared" ref="E18" si="26">+IFERROR(E17/D17-1,"nm")</f>
        <v>0.10810810810810811</v>
      </c>
      <c r="F18" s="47">
        <f t="shared" ref="F18" si="27">+IFERROR(F17/E17-1,"nm")</f>
        <v>0.10365853658536572</v>
      </c>
      <c r="G18" s="47">
        <f t="shared" ref="G18" si="28">+IFERROR(G17/F17-1,"nm")</f>
        <v>0.11602209944751385</v>
      </c>
      <c r="H18" s="47">
        <f t="shared" ref="H18" si="29">+IFERROR(H17/G17-1,"nm")</f>
        <v>0.11881188118811892</v>
      </c>
      <c r="I18" s="47">
        <f t="shared" ref="I18" si="30">+IFERROR(I17/H17-1,"nm")</f>
        <v>5.3097345132743223E-2</v>
      </c>
      <c r="J18" s="57"/>
      <c r="K18" s="57"/>
      <c r="L18" s="57"/>
      <c r="M18" s="57"/>
      <c r="N18" s="57"/>
      <c r="O18" t="s">
        <v>198</v>
      </c>
    </row>
    <row r="19" spans="1:15" x14ac:dyDescent="0.3">
      <c r="A19" s="51" t="s">
        <v>156</v>
      </c>
      <c r="B19" s="56">
        <f>B17/B16</f>
        <v>0.15672227314390469</v>
      </c>
      <c r="C19" s="56">
        <f t="shared" ref="C19:I19" si="31">C17/C16</f>
        <v>0.30586436170212766</v>
      </c>
      <c r="D19" s="56">
        <f t="shared" si="31"/>
        <v>0.29530188679245284</v>
      </c>
      <c r="E19" s="56">
        <f t="shared" si="31"/>
        <v>0.70380858768753241</v>
      </c>
      <c r="F19" s="56">
        <f t="shared" si="31"/>
        <v>0.36352742616033756</v>
      </c>
      <c r="G19" s="56">
        <f t="shared" si="31"/>
        <v>0.63312957857424179</v>
      </c>
      <c r="H19" s="56">
        <f t="shared" si="31"/>
        <v>0.3175522961410861</v>
      </c>
      <c r="I19" s="56">
        <f t="shared" si="31"/>
        <v>0.31704465762487594</v>
      </c>
      <c r="J19" s="56"/>
      <c r="K19" s="56"/>
      <c r="L19" s="56"/>
      <c r="M19" s="56"/>
      <c r="N19" s="56"/>
      <c r="O19" t="s">
        <v>198</v>
      </c>
    </row>
    <row r="20" spans="1:15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3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5" x14ac:dyDescent="0.3">
      <c r="A23" t="s">
        <v>160</v>
      </c>
      <c r="B23" s="3">
        <f>Historicals!B27+Historicals!B28-Historicals!B42</f>
        <v>5564</v>
      </c>
      <c r="C23" s="3">
        <f>Historicals!C27+Historicals!C28-Historicals!C42</f>
        <v>5888</v>
      </c>
      <c r="D23" s="3">
        <f>Historicals!D27+Historicals!D28-Historicals!D42</f>
        <v>6684</v>
      </c>
      <c r="E23" s="3">
        <f>Historicals!E27+Historicals!E28-Historicals!E42</f>
        <v>6480</v>
      </c>
      <c r="F23" s="3">
        <f>Historicals!F27+Historicals!F28-Historicals!F42</f>
        <v>7282</v>
      </c>
      <c r="G23" s="3">
        <f>Historicals!G27+Historicals!G28-Historicals!G42</f>
        <v>7868</v>
      </c>
      <c r="H23" s="3">
        <f>Historicals!H27+Historicals!H28-Historicals!H42</f>
        <v>8481</v>
      </c>
      <c r="I23" s="3">
        <f>Historicals!I27+Historicals!I28-Historicals!I42</f>
        <v>9729</v>
      </c>
      <c r="J23" s="3"/>
      <c r="K23" s="3"/>
      <c r="L23" s="3"/>
      <c r="M23" s="3"/>
      <c r="N23" s="3"/>
      <c r="O23" t="s">
        <v>203</v>
      </c>
    </row>
    <row r="24" spans="1:15" x14ac:dyDescent="0.3">
      <c r="A24" s="51" t="s">
        <v>161</v>
      </c>
      <c r="B24" s="56">
        <f>B23/B3</f>
        <v>0.18182412339466031</v>
      </c>
      <c r="C24" s="56">
        <f t="shared" ref="C24:I24" si="32">C23/C3</f>
        <v>0.1818631084754139</v>
      </c>
      <c r="D24" s="56">
        <f t="shared" si="32"/>
        <v>0.19458515283842795</v>
      </c>
      <c r="E24" s="56">
        <f t="shared" si="32"/>
        <v>0.17803665137236585</v>
      </c>
      <c r="F24" s="56">
        <f t="shared" si="32"/>
        <v>0.18615947030702765</v>
      </c>
      <c r="G24" s="56">
        <f t="shared" si="32"/>
        <v>0.21035745795791783</v>
      </c>
      <c r="H24" s="56">
        <f t="shared" si="32"/>
        <v>0.19042166240064665</v>
      </c>
      <c r="I24" s="56">
        <f t="shared" si="32"/>
        <v>0.20828516377649325</v>
      </c>
      <c r="J24" s="57"/>
      <c r="K24" s="57"/>
      <c r="L24" s="57"/>
      <c r="M24" s="57"/>
      <c r="N24" s="57"/>
    </row>
    <row r="25" spans="1:15" x14ac:dyDescent="0.3">
      <c r="A25" t="s">
        <v>162</v>
      </c>
      <c r="B25" s="3">
        <f>Historicals!B29+Historicals!B30</f>
        <v>2357</v>
      </c>
      <c r="C25" s="3">
        <f>Historicals!C29+Historicals!C30</f>
        <v>1489</v>
      </c>
      <c r="D25" s="3">
        <f>Historicals!D29+Historicals!D30</f>
        <v>1150</v>
      </c>
      <c r="E25" s="3">
        <f>Historicals!E29+Historicals!E30</f>
        <v>1130</v>
      </c>
      <c r="F25" s="3">
        <f>Historicals!F29+Historicals!F30</f>
        <v>1968</v>
      </c>
      <c r="G25" s="3">
        <f>Historicals!G29+Historicals!G30</f>
        <v>1653</v>
      </c>
      <c r="H25" s="3">
        <f>Historicals!H29+Historicals!H30</f>
        <v>1498</v>
      </c>
      <c r="I25" s="3">
        <f>Historicals!I29+Historicals!I30</f>
        <v>2129</v>
      </c>
      <c r="J25" s="3"/>
      <c r="K25" s="3"/>
      <c r="L25" s="3"/>
      <c r="M25" s="3"/>
      <c r="N25" s="3"/>
    </row>
    <row r="26" spans="1:15" x14ac:dyDescent="0.3">
      <c r="A26" t="s">
        <v>163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3">
        <f>Historicals!I32</f>
        <v>4791</v>
      </c>
      <c r="J26" s="3"/>
      <c r="K26" s="3"/>
      <c r="L26" s="3"/>
      <c r="M26" s="3"/>
      <c r="N26" s="3"/>
    </row>
    <row r="27" spans="1:15" x14ac:dyDescent="0.3">
      <c r="A27" t="s">
        <v>164</v>
      </c>
      <c r="B27" s="3">
        <f>Historicals!B34</f>
        <v>281</v>
      </c>
      <c r="C27" s="3">
        <f>Historicals!C34</f>
        <v>281</v>
      </c>
      <c r="D27" s="3">
        <f>Historicals!D34</f>
        <v>283</v>
      </c>
      <c r="E27" s="3">
        <f>Historicals!E34</f>
        <v>285</v>
      </c>
      <c r="F27" s="3">
        <f>Historicals!F34</f>
        <v>283</v>
      </c>
      <c r="G27" s="3">
        <f>Historicals!G34</f>
        <v>274</v>
      </c>
      <c r="H27" s="3">
        <f>Historicals!H34</f>
        <v>269</v>
      </c>
      <c r="I27" s="3">
        <f>Historicals!I34</f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 s="3">
        <f>Historicals!B35</f>
        <v>131</v>
      </c>
      <c r="C28" s="3">
        <f>Historicals!C35</f>
        <v>131</v>
      </c>
      <c r="D28" s="3">
        <f>Historicals!D35</f>
        <v>139</v>
      </c>
      <c r="E28" s="3">
        <f>Historicals!E35</f>
        <v>154</v>
      </c>
      <c r="F28" s="3">
        <f>Historicals!F35</f>
        <v>154</v>
      </c>
      <c r="G28" s="3">
        <f>Historicals!G35</f>
        <v>223</v>
      </c>
      <c r="H28" s="3">
        <f>Historicals!H35</f>
        <v>242</v>
      </c>
      <c r="I28" s="3">
        <f>Historicals!I35</f>
        <v>284</v>
      </c>
      <c r="J28" s="3"/>
      <c r="K28" s="3"/>
      <c r="L28" s="3"/>
      <c r="M28" s="3"/>
      <c r="N28" s="3"/>
    </row>
    <row r="29" spans="1:15" x14ac:dyDescent="0.3">
      <c r="A29" s="53" t="s">
        <v>38</v>
      </c>
      <c r="B29" s="3">
        <f>Historicals!B33</f>
        <v>0</v>
      </c>
      <c r="C29" s="3">
        <f>Historicals!C33</f>
        <v>0</v>
      </c>
      <c r="D29" s="3">
        <f>Historicals!D33</f>
        <v>0</v>
      </c>
      <c r="E29" s="3">
        <f>Historicals!E33</f>
        <v>0</v>
      </c>
      <c r="F29" s="3">
        <f>Historicals!F33</f>
        <v>0</v>
      </c>
      <c r="G29" s="3">
        <f>Historicals!G33</f>
        <v>3097</v>
      </c>
      <c r="H29" s="3">
        <f>Historicals!H33</f>
        <v>3113</v>
      </c>
      <c r="I29" s="3">
        <f>Historicals!I33</f>
        <v>2926</v>
      </c>
      <c r="J29" s="3"/>
      <c r="K29" s="3"/>
      <c r="L29" s="3"/>
      <c r="M29" s="3"/>
      <c r="N29" s="3"/>
    </row>
    <row r="30" spans="1:15" x14ac:dyDescent="0.3">
      <c r="A30" t="s">
        <v>165</v>
      </c>
      <c r="B30" s="3">
        <f>Historicals!B36</f>
        <v>2201</v>
      </c>
      <c r="C30" s="3">
        <f>Historicals!C36</f>
        <v>2439</v>
      </c>
      <c r="D30" s="3">
        <f>Historicals!D36</f>
        <v>2787</v>
      </c>
      <c r="E30" s="3">
        <f>Historicals!E36</f>
        <v>2509</v>
      </c>
      <c r="F30" s="3">
        <f>Historicals!F36</f>
        <v>2011</v>
      </c>
      <c r="G30" s="3">
        <f>Historicals!G36</f>
        <v>2326</v>
      </c>
      <c r="H30" s="3">
        <f>Historicals!H36</f>
        <v>2921</v>
      </c>
      <c r="I30" s="3">
        <f>Historicals!I36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166</v>
      </c>
      <c r="B31" s="7">
        <f>SUM(B21:B23,B25:B30)</f>
        <v>19469</v>
      </c>
      <c r="C31" s="7">
        <f t="shared" ref="C31:I31" si="33">SUM(C21:C23,C25:C30)</f>
        <v>19205</v>
      </c>
      <c r="D31" s="7">
        <f t="shared" si="33"/>
        <v>21211</v>
      </c>
      <c r="E31" s="7">
        <f t="shared" si="33"/>
        <v>20257</v>
      </c>
      <c r="F31" s="7">
        <f t="shared" si="33"/>
        <v>21105</v>
      </c>
      <c r="G31" s="7">
        <f t="shared" si="33"/>
        <v>29094</v>
      </c>
      <c r="H31" s="7">
        <f t="shared" si="33"/>
        <v>34904</v>
      </c>
      <c r="I31" s="7">
        <f t="shared" si="33"/>
        <v>36963</v>
      </c>
      <c r="J31" s="7"/>
      <c r="K31" s="7"/>
      <c r="L31" s="7"/>
      <c r="M31" s="7"/>
      <c r="N31" s="7"/>
    </row>
    <row r="32" spans="1:15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 x14ac:dyDescent="0.3">
      <c r="A33" s="2" t="s">
        <v>45</v>
      </c>
      <c r="B33" s="3">
        <f>Historicals!B40</f>
        <v>107</v>
      </c>
      <c r="C33" s="3">
        <f>Historicals!C40</f>
        <v>44</v>
      </c>
      <c r="D33" s="3">
        <f>Historicals!D40</f>
        <v>6</v>
      </c>
      <c r="E33" s="3">
        <f>Historicals!E40</f>
        <v>6</v>
      </c>
      <c r="F33" s="3">
        <f>Historicals!F40</f>
        <v>6</v>
      </c>
      <c r="G33" s="3">
        <f>Historicals!G40</f>
        <v>3</v>
      </c>
      <c r="H33" s="3">
        <f>Historicals!H40</f>
        <v>0</v>
      </c>
      <c r="I33" s="3">
        <f>Historicals!I40</f>
        <v>500</v>
      </c>
      <c r="J33" s="3"/>
      <c r="K33" s="3"/>
      <c r="L33" s="3"/>
      <c r="M33" s="3"/>
      <c r="N33" s="3"/>
    </row>
    <row r="34" spans="1:16" x14ac:dyDescent="0.3">
      <c r="A34" s="2" t="s">
        <v>46</v>
      </c>
      <c r="B34" s="3">
        <f>Historicals!B41</f>
        <v>74</v>
      </c>
      <c r="C34" s="3">
        <f>Historicals!C41</f>
        <v>1</v>
      </c>
      <c r="D34" s="3">
        <f>Historicals!D41</f>
        <v>325</v>
      </c>
      <c r="E34" s="3">
        <f>Historicals!E41</f>
        <v>336</v>
      </c>
      <c r="F34" s="3">
        <f>Historicals!F41</f>
        <v>9</v>
      </c>
      <c r="G34" s="3">
        <f>Historicals!G41</f>
        <v>248</v>
      </c>
      <c r="H34" s="3">
        <f>Historicals!H41</f>
        <v>2</v>
      </c>
      <c r="I34" s="3">
        <f>Historicals!I41</f>
        <v>10</v>
      </c>
      <c r="J34" s="3"/>
      <c r="K34" s="3"/>
      <c r="L34" s="3"/>
      <c r="M34" s="3"/>
      <c r="N34" s="3"/>
    </row>
    <row r="35" spans="1:16" x14ac:dyDescent="0.3">
      <c r="A35" t="s">
        <v>168</v>
      </c>
      <c r="B35" s="3">
        <f>Historicals!B43+Historicals!B44+Historicals!B45</f>
        <v>4022</v>
      </c>
      <c r="C35" s="3">
        <f>Historicals!C43+Historicals!C44+Historicals!C45</f>
        <v>3122</v>
      </c>
      <c r="D35" s="3">
        <f>Historicals!D43+Historicals!D44+Historicals!D45</f>
        <v>3095</v>
      </c>
      <c r="E35" s="3">
        <f>Historicals!E43+Historicals!E44+Historicals!E45</f>
        <v>3419</v>
      </c>
      <c r="F35" s="3">
        <f>Historicals!F43+Historicals!F44+Historicals!F45</f>
        <v>5239</v>
      </c>
      <c r="G35" s="3">
        <f>Historicals!G43+Historicals!G44+Historicals!G45</f>
        <v>5785</v>
      </c>
      <c r="H35" s="3">
        <f>Historicals!H43+Historicals!H44+Historicals!H45</f>
        <v>6836</v>
      </c>
      <c r="I35" s="3">
        <f>Historicals!I43+Historicals!I44+Historicals!I45</f>
        <v>6862</v>
      </c>
      <c r="J35" s="3"/>
      <c r="K35" s="3"/>
      <c r="L35" s="3"/>
      <c r="M35" s="3"/>
      <c r="N35" s="3"/>
    </row>
    <row r="36" spans="1:16" x14ac:dyDescent="0.3">
      <c r="A36" t="s">
        <v>49</v>
      </c>
      <c r="B36" s="3">
        <f>Historicals!B47</f>
        <v>1079</v>
      </c>
      <c r="C36" s="3">
        <f>Historicals!C47</f>
        <v>2010</v>
      </c>
      <c r="D36" s="3">
        <f>Historicals!D47</f>
        <v>3471</v>
      </c>
      <c r="E36" s="3">
        <f>Historicals!E47</f>
        <v>3468</v>
      </c>
      <c r="F36" s="3">
        <f>Historicals!F47</f>
        <v>3464</v>
      </c>
      <c r="G36" s="3">
        <f>Historicals!G47</f>
        <v>9406</v>
      </c>
      <c r="H36" s="3">
        <f>Historicals!H47</f>
        <v>9413</v>
      </c>
      <c r="I36" s="3">
        <f>Historicals!I47</f>
        <v>8920</v>
      </c>
      <c r="J36" s="3"/>
      <c r="K36" s="3"/>
      <c r="L36" s="3"/>
      <c r="M36" s="3"/>
      <c r="N36" s="3"/>
    </row>
    <row r="37" spans="1:16" x14ac:dyDescent="0.3">
      <c r="A37" s="53" t="s">
        <v>50</v>
      </c>
      <c r="B37" s="3">
        <f>Historicals!B48</f>
        <v>0</v>
      </c>
      <c r="C37" s="3">
        <f>Historicals!C48</f>
        <v>0</v>
      </c>
      <c r="D37" s="3">
        <f>Historicals!D48</f>
        <v>0</v>
      </c>
      <c r="E37" s="3">
        <f>Historicals!E48</f>
        <v>0</v>
      </c>
      <c r="F37" s="3">
        <f>Historicals!F48</f>
        <v>0</v>
      </c>
      <c r="G37" s="3">
        <f>Historicals!G48</f>
        <v>2913</v>
      </c>
      <c r="H37" s="3">
        <f>Historicals!H48</f>
        <v>2931</v>
      </c>
      <c r="I37" s="3">
        <f>Historicals!I48</f>
        <v>2777</v>
      </c>
      <c r="J37" s="3"/>
      <c r="K37" s="3"/>
      <c r="L37" s="3"/>
      <c r="M37" s="3"/>
      <c r="N37" s="3"/>
    </row>
    <row r="38" spans="1:16" x14ac:dyDescent="0.3">
      <c r="A38" t="s">
        <v>169</v>
      </c>
      <c r="B38" s="3">
        <f>Historicals!B49</f>
        <v>1480</v>
      </c>
      <c r="C38" s="3">
        <f>Historicals!C49</f>
        <v>1770</v>
      </c>
      <c r="D38" s="3">
        <f>Historicals!D49</f>
        <v>1907</v>
      </c>
      <c r="E38" s="3">
        <f>Historicals!E49</f>
        <v>3216</v>
      </c>
      <c r="F38" s="3">
        <f>Historicals!F49</f>
        <v>3347</v>
      </c>
      <c r="G38" s="3">
        <f>Historicals!G49</f>
        <v>2684</v>
      </c>
      <c r="H38" s="3">
        <f>Historicals!H49</f>
        <v>2955</v>
      </c>
      <c r="I38" s="3">
        <f>Historicals!I49</f>
        <v>2613</v>
      </c>
      <c r="J38" s="3"/>
      <c r="K38" s="3"/>
      <c r="L38" s="3"/>
      <c r="M38" s="3"/>
      <c r="N38" s="3"/>
    </row>
    <row r="39" spans="1:16" x14ac:dyDescent="0.3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6" x14ac:dyDescent="0.3">
      <c r="A40" s="2" t="s">
        <v>171</v>
      </c>
      <c r="B40" s="3">
        <f>Historicals!B55</f>
        <v>3</v>
      </c>
      <c r="C40" s="3">
        <f>Historicals!C55</f>
        <v>3</v>
      </c>
      <c r="D40" s="3">
        <f>Historicals!D55</f>
        <v>3</v>
      </c>
      <c r="E40" s="3">
        <f>Historicals!E55</f>
        <v>3</v>
      </c>
      <c r="F40" s="3">
        <f>Historicals!F55</f>
        <v>3</v>
      </c>
      <c r="G40" s="3">
        <f>Historicals!G55</f>
        <v>3</v>
      </c>
      <c r="H40" s="3">
        <f>Historicals!H55</f>
        <v>3</v>
      </c>
      <c r="I40" s="3">
        <f>Historicals!I55</f>
        <v>3</v>
      </c>
      <c r="J40" s="3"/>
      <c r="K40" s="3"/>
      <c r="L40" s="3"/>
      <c r="M40" s="3"/>
      <c r="N40" s="3"/>
    </row>
    <row r="41" spans="1:16" x14ac:dyDescent="0.3">
      <c r="A41" s="2" t="s">
        <v>172</v>
      </c>
      <c r="B41" s="3">
        <f>Historicals!B58</f>
        <v>4685</v>
      </c>
      <c r="C41" s="3">
        <f>Historicals!C58</f>
        <v>4151</v>
      </c>
      <c r="D41" s="3">
        <f>Historicals!D58</f>
        <v>3979</v>
      </c>
      <c r="E41" s="3">
        <f>Historicals!E58</f>
        <v>3517</v>
      </c>
      <c r="F41" s="3">
        <f>Historicals!F58</f>
        <v>1643</v>
      </c>
      <c r="G41" s="3">
        <f>Historicals!G58</f>
        <v>-191</v>
      </c>
      <c r="H41" s="3">
        <f>Historicals!H58</f>
        <v>3179</v>
      </c>
      <c r="I41" s="3">
        <f>Historicals!I58</f>
        <v>3476</v>
      </c>
      <c r="J41" s="3"/>
      <c r="K41" s="3"/>
      <c r="L41" s="3"/>
      <c r="M41" s="3"/>
      <c r="N41" s="3"/>
    </row>
    <row r="42" spans="1:16" x14ac:dyDescent="0.3">
      <c r="A42" s="2" t="s">
        <v>173</v>
      </c>
      <c r="B42" s="3">
        <f>Historicals!B56+Historicals!B57</f>
        <v>8019</v>
      </c>
      <c r="C42" s="3">
        <f>Historicals!C56+Historicals!C57</f>
        <v>8104</v>
      </c>
      <c r="D42" s="3">
        <f>Historicals!D56+Historicals!D57</f>
        <v>8425</v>
      </c>
      <c r="E42" s="3">
        <f>Historicals!E56+Historicals!E57</f>
        <v>6292</v>
      </c>
      <c r="F42" s="3">
        <f>Historicals!F56+Historicals!F57</f>
        <v>7394</v>
      </c>
      <c r="G42" s="3">
        <f>Historicals!G56+Historicals!G57</f>
        <v>8243</v>
      </c>
      <c r="H42" s="3">
        <f>Historicals!H56+Historicals!H57</f>
        <v>9585</v>
      </c>
      <c r="I42" s="3">
        <f>Historicals!I56+Historicals!I57</f>
        <v>11802</v>
      </c>
      <c r="J42" s="3"/>
      <c r="K42" s="3"/>
      <c r="L42" s="3"/>
      <c r="M42" s="3"/>
      <c r="N42" s="3"/>
    </row>
    <row r="43" spans="1:16" ht="15" thickBot="1" x14ac:dyDescent="0.35">
      <c r="A43" s="6" t="s">
        <v>174</v>
      </c>
      <c r="B43" s="7">
        <f>SUM(B33:B42)</f>
        <v>19469</v>
      </c>
      <c r="C43" s="7">
        <f t="shared" ref="C43:I43" si="34">SUM(C33:C42)</f>
        <v>19205</v>
      </c>
      <c r="D43" s="7">
        <f t="shared" si="34"/>
        <v>21211</v>
      </c>
      <c r="E43" s="7">
        <f t="shared" si="34"/>
        <v>20257</v>
      </c>
      <c r="F43" s="7">
        <f t="shared" si="34"/>
        <v>21105</v>
      </c>
      <c r="G43" s="7">
        <f t="shared" si="34"/>
        <v>29094</v>
      </c>
      <c r="H43" s="7">
        <f t="shared" si="34"/>
        <v>34904</v>
      </c>
      <c r="I43" s="7">
        <f t="shared" si="34"/>
        <v>36963</v>
      </c>
      <c r="J43" s="7"/>
      <c r="K43" s="7"/>
      <c r="L43" s="7"/>
      <c r="M43" s="7"/>
      <c r="N43" s="7"/>
    </row>
    <row r="44" spans="1:16" s="1" customFormat="1" ht="15" thickTop="1" x14ac:dyDescent="0.3">
      <c r="A44" s="61" t="s">
        <v>175</v>
      </c>
      <c r="B44" s="61">
        <f>B31-B43</f>
        <v>0</v>
      </c>
      <c r="C44" s="61">
        <f t="shared" ref="C44:I44" si="35">C31-C43</f>
        <v>0</v>
      </c>
      <c r="D44" s="61">
        <f t="shared" si="35"/>
        <v>0</v>
      </c>
      <c r="E44" s="61">
        <f t="shared" si="35"/>
        <v>0</v>
      </c>
      <c r="F44" s="61">
        <f t="shared" si="35"/>
        <v>0</v>
      </c>
      <c r="G44" s="61">
        <f t="shared" si="35"/>
        <v>0</v>
      </c>
      <c r="H44" s="61">
        <f t="shared" si="35"/>
        <v>0</v>
      </c>
      <c r="I44" s="61">
        <f t="shared" si="35"/>
        <v>0</v>
      </c>
      <c r="J44" s="61"/>
      <c r="K44" s="61"/>
      <c r="L44" s="61"/>
      <c r="M44" s="61"/>
      <c r="N44" s="61"/>
    </row>
    <row r="45" spans="1:16" x14ac:dyDescent="0.3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59"/>
      <c r="P45" s="59"/>
    </row>
    <row r="46" spans="1:16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t="s">
        <v>202</v>
      </c>
    </row>
    <row r="47" spans="1:16" x14ac:dyDescent="0.3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/>
      <c r="K47" s="59"/>
      <c r="L47" s="59"/>
      <c r="M47" s="59"/>
      <c r="N47" s="59"/>
      <c r="O47" t="s">
        <v>202</v>
      </c>
    </row>
    <row r="48" spans="1:16" x14ac:dyDescent="0.3">
      <c r="A48" t="s">
        <v>176</v>
      </c>
      <c r="B48" s="3">
        <f>Historicals!B107</f>
        <v>1262</v>
      </c>
      <c r="C48" s="3">
        <f>Historicals!C107</f>
        <v>748</v>
      </c>
      <c r="D48" s="3">
        <f>Historicals!D107</f>
        <v>703</v>
      </c>
      <c r="E48" s="3">
        <f>Historicals!E107</f>
        <v>529</v>
      </c>
      <c r="F48" s="3">
        <f>Historicals!F107</f>
        <v>757</v>
      </c>
      <c r="G48" s="3">
        <f>Historicals!G107</f>
        <v>1028</v>
      </c>
      <c r="H48" s="3">
        <f>Historicals!H107</f>
        <v>1177</v>
      </c>
      <c r="I48" s="3">
        <f>Historicals!I107</f>
        <v>1231</v>
      </c>
      <c r="J48" s="3"/>
      <c r="K48" s="3"/>
      <c r="L48" s="3"/>
      <c r="M48" s="3"/>
      <c r="N48" s="3"/>
      <c r="O48" t="s">
        <v>206</v>
      </c>
    </row>
    <row r="49" spans="1:15" x14ac:dyDescent="0.3">
      <c r="A49" s="1" t="s">
        <v>177</v>
      </c>
      <c r="B49" s="9">
        <f>B46-B48</f>
        <v>2971</v>
      </c>
      <c r="C49" s="9">
        <f t="shared" ref="C49:I49" si="36">C46-C48</f>
        <v>3894</v>
      </c>
      <c r="D49" s="9">
        <f t="shared" si="36"/>
        <v>4242</v>
      </c>
      <c r="E49" s="9">
        <f t="shared" si="36"/>
        <v>3850</v>
      </c>
      <c r="F49" s="9">
        <f t="shared" si="36"/>
        <v>4093</v>
      </c>
      <c r="G49" s="9">
        <f t="shared" si="36"/>
        <v>1948</v>
      </c>
      <c r="H49" s="9">
        <f t="shared" si="36"/>
        <v>5746</v>
      </c>
      <c r="I49" s="9">
        <f t="shared" si="36"/>
        <v>5625</v>
      </c>
      <c r="J49" s="9"/>
      <c r="K49" s="9"/>
      <c r="L49" s="9"/>
      <c r="M49" s="9"/>
      <c r="N49" s="9"/>
    </row>
    <row r="50" spans="1:15" x14ac:dyDescent="0.3">
      <c r="A50" t="s">
        <v>178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/>
      <c r="K50" s="3"/>
      <c r="L50" s="3"/>
      <c r="M50" s="3"/>
      <c r="N50" s="3"/>
      <c r="O50" t="s">
        <v>206</v>
      </c>
    </row>
    <row r="51" spans="1:15" x14ac:dyDescent="0.3">
      <c r="A51" t="s">
        <v>179</v>
      </c>
      <c r="B51" s="3">
        <f>B77-B23</f>
        <v>-113</v>
      </c>
      <c r="C51" s="3">
        <f>B23-C23</f>
        <v>-324</v>
      </c>
      <c r="D51" s="3">
        <f t="shared" ref="D51:I51" si="37">C23-D23</f>
        <v>-796</v>
      </c>
      <c r="E51" s="3">
        <f t="shared" si="37"/>
        <v>204</v>
      </c>
      <c r="F51" s="3">
        <f t="shared" si="37"/>
        <v>-802</v>
      </c>
      <c r="G51" s="3">
        <f t="shared" si="37"/>
        <v>-586</v>
      </c>
      <c r="H51" s="3">
        <f t="shared" si="37"/>
        <v>-613</v>
      </c>
      <c r="I51" s="3">
        <f t="shared" si="37"/>
        <v>-1248</v>
      </c>
      <c r="J51" s="3"/>
      <c r="K51" s="3"/>
      <c r="L51" s="3"/>
      <c r="M51" s="3"/>
      <c r="N51" s="3"/>
      <c r="O51" t="s">
        <v>207</v>
      </c>
    </row>
    <row r="52" spans="1:15" x14ac:dyDescent="0.3">
      <c r="A52" t="s">
        <v>135</v>
      </c>
      <c r="B52" s="3">
        <f>Historicals!B83+Historicals!B108</f>
        <v>-757</v>
      </c>
      <c r="C52" s="3">
        <f>Historicals!C83+Historicals!C108</f>
        <v>-891</v>
      </c>
      <c r="D52" s="3">
        <f>Historicals!D83+Historicals!D108</f>
        <v>-839</v>
      </c>
      <c r="E52" s="3">
        <f>Historicals!E83+Historicals!E108</f>
        <v>-734</v>
      </c>
      <c r="F52" s="3">
        <f>Historicals!F83+Historicals!F108</f>
        <v>-959</v>
      </c>
      <c r="G52" s="3">
        <f>Historicals!G83+Historicals!G108</f>
        <v>-965</v>
      </c>
      <c r="H52" s="3">
        <f>Historicals!H83+Historicals!H108</f>
        <v>-516</v>
      </c>
      <c r="I52" s="3">
        <f>Historicals!I83+Historicals!I108</f>
        <v>-598</v>
      </c>
      <c r="J52" s="3"/>
      <c r="K52" s="3"/>
      <c r="L52" s="3"/>
      <c r="M52" s="3"/>
      <c r="N52" s="3"/>
      <c r="O52" t="s">
        <v>208</v>
      </c>
    </row>
    <row r="53" spans="1:15" x14ac:dyDescent="0.3">
      <c r="A53" s="1" t="s">
        <v>180</v>
      </c>
      <c r="B53" s="9">
        <f>B49+B47+B50+B51+B52</f>
        <v>2760</v>
      </c>
      <c r="C53" s="9">
        <f t="shared" ref="C53:I53" si="38">C49+C47+C50+C51+C52</f>
        <v>3398</v>
      </c>
      <c r="D53" s="9">
        <f t="shared" si="38"/>
        <v>3411</v>
      </c>
      <c r="E53" s="9">
        <f t="shared" si="38"/>
        <v>4192</v>
      </c>
      <c r="F53" s="9">
        <f t="shared" si="38"/>
        <v>3190</v>
      </c>
      <c r="G53" s="9">
        <f t="shared" si="38"/>
        <v>1258</v>
      </c>
      <c r="H53" s="9">
        <f t="shared" si="38"/>
        <v>5654</v>
      </c>
      <c r="I53" s="9">
        <f t="shared" si="38"/>
        <v>4786</v>
      </c>
      <c r="J53" s="9"/>
      <c r="K53" s="9"/>
      <c r="L53" s="9"/>
      <c r="M53" s="9"/>
      <c r="N53" s="9"/>
    </row>
    <row r="54" spans="1:15" x14ac:dyDescent="0.3">
      <c r="A54" t="s">
        <v>181</v>
      </c>
      <c r="B54" s="3">
        <f>Historicals!B77-'Three Statements'!B49-'Three Statements'!B47-'Three Statements'!B51</f>
        <v>1216</v>
      </c>
      <c r="C54" s="3">
        <f>Historicals!C77-'Three Statements'!C49-'Three Statements'!C47-'Three Statements'!C51</f>
        <v>-1123</v>
      </c>
      <c r="D54" s="3">
        <f>Historicals!D77-'Three Statements'!D49-'Three Statements'!D47-'Three Statements'!D51</f>
        <v>-512</v>
      </c>
      <c r="E54" s="3">
        <f>Historicals!E77-'Three Statements'!E49-'Three Statements'!E47-'Three Statements'!E51</f>
        <v>154</v>
      </c>
      <c r="F54" s="3">
        <f>Historicals!F77-'Three Statements'!F49-'Three Statements'!F47-'Three Statements'!F51</f>
        <v>1907</v>
      </c>
      <c r="G54" s="3">
        <f>Historicals!G77-'Three Statements'!G49-'Three Statements'!G47-'Three Statements'!G51</f>
        <v>402</v>
      </c>
      <c r="H54" s="3">
        <f>Historicals!H77-'Three Statements'!H49-'Three Statements'!H47-'Three Statements'!H51</f>
        <v>780</v>
      </c>
      <c r="I54" s="3">
        <f>Historicals!I77-'Three Statements'!I49-'Three Statements'!I47-'Three Statements'!I51</f>
        <v>94</v>
      </c>
      <c r="J54" s="3"/>
      <c r="K54" s="3"/>
      <c r="L54" s="3"/>
      <c r="M54" s="3"/>
      <c r="N54" s="3"/>
      <c r="O54" s="59"/>
    </row>
    <row r="55" spans="1:15" x14ac:dyDescent="0.3">
      <c r="A55" s="27" t="s">
        <v>182</v>
      </c>
      <c r="B55" s="26">
        <f>B47+B49+B51+B54</f>
        <v>4680</v>
      </c>
      <c r="C55" s="26">
        <f t="shared" ref="C55:I55" si="39">C47+C49+C51+C54</f>
        <v>3096</v>
      </c>
      <c r="D55" s="26">
        <f t="shared" si="39"/>
        <v>3640</v>
      </c>
      <c r="E55" s="26">
        <f t="shared" si="39"/>
        <v>4955</v>
      </c>
      <c r="F55" s="26">
        <f t="shared" si="39"/>
        <v>5903</v>
      </c>
      <c r="G55" s="26">
        <f t="shared" si="39"/>
        <v>2485</v>
      </c>
      <c r="H55" s="26">
        <f t="shared" si="39"/>
        <v>6657</v>
      </c>
      <c r="I55" s="26">
        <f t="shared" si="39"/>
        <v>5188</v>
      </c>
      <c r="J55" s="26"/>
      <c r="K55" s="26"/>
      <c r="L55" s="26"/>
      <c r="M55" s="26"/>
      <c r="N55" s="26"/>
    </row>
    <row r="56" spans="1:15" x14ac:dyDescent="0.3">
      <c r="A56" t="s">
        <v>183</v>
      </c>
      <c r="B56" s="3">
        <f>Historicals!B79</f>
        <v>-4936</v>
      </c>
      <c r="C56" s="3">
        <f>Historicals!C79</f>
        <v>-5367</v>
      </c>
      <c r="D56" s="3">
        <f>Historicals!D79</f>
        <v>-5928</v>
      </c>
      <c r="E56" s="3">
        <f>Historicals!E79</f>
        <v>-4783</v>
      </c>
      <c r="F56" s="3">
        <f>Historicals!F79</f>
        <v>-2937</v>
      </c>
      <c r="G56" s="3">
        <f>Historicals!G79</f>
        <v>-2426</v>
      </c>
      <c r="H56" s="3">
        <f>Historicals!H79</f>
        <v>-9961</v>
      </c>
      <c r="I56" s="3">
        <f>Historicals!I79</f>
        <v>-12913</v>
      </c>
      <c r="J56" s="3"/>
      <c r="K56" s="3"/>
      <c r="L56" s="3"/>
      <c r="M56" s="3"/>
      <c r="N56" s="3"/>
    </row>
    <row r="57" spans="1:15" x14ac:dyDescent="0.3">
      <c r="A57" t="s">
        <v>184</v>
      </c>
      <c r="B57" s="3">
        <f>SUM(Historicals!B80:B85)</f>
        <v>4761</v>
      </c>
      <c r="C57" s="3">
        <f>SUM(Historicals!C80:C85)</f>
        <v>4333</v>
      </c>
      <c r="D57" s="3">
        <f>SUM(Historicals!D80:D85)</f>
        <v>4920</v>
      </c>
      <c r="E57" s="3">
        <f>SUM(Historicals!E80:E85)</f>
        <v>5059</v>
      </c>
      <c r="F57" s="3">
        <f>SUM(Historicals!F80:F85)</f>
        <v>2673</v>
      </c>
      <c r="G57" s="3">
        <f>SUM(Historicals!G80:G85)</f>
        <v>1398</v>
      </c>
      <c r="H57" s="3">
        <f>SUM(Historicals!H80:H85)</f>
        <v>6161</v>
      </c>
      <c r="I57" s="3">
        <f>SUM(Historicals!I80:I85)</f>
        <v>11389</v>
      </c>
      <c r="J57" s="3"/>
      <c r="K57" s="3"/>
      <c r="L57" s="3"/>
      <c r="M57" s="3"/>
      <c r="N57" s="3"/>
    </row>
    <row r="58" spans="1:15" x14ac:dyDescent="0.3">
      <c r="A58" s="27" t="s">
        <v>185</v>
      </c>
      <c r="B58" s="26">
        <f>SUM(B56:B57)</f>
        <v>-175</v>
      </c>
      <c r="C58" s="26">
        <f t="shared" ref="C58:I58" si="40">SUM(C56:C57)</f>
        <v>-1034</v>
      </c>
      <c r="D58" s="26">
        <f t="shared" si="40"/>
        <v>-1008</v>
      </c>
      <c r="E58" s="26">
        <f t="shared" si="40"/>
        <v>276</v>
      </c>
      <c r="F58" s="26">
        <f t="shared" si="40"/>
        <v>-264</v>
      </c>
      <c r="G58" s="26">
        <f t="shared" si="40"/>
        <v>-1028</v>
      </c>
      <c r="H58" s="26">
        <f t="shared" si="40"/>
        <v>-3800</v>
      </c>
      <c r="I58" s="26">
        <f t="shared" si="40"/>
        <v>-1524</v>
      </c>
      <c r="J58" s="26"/>
      <c r="K58" s="26"/>
      <c r="L58" s="26"/>
      <c r="M58" s="26"/>
      <c r="N58" s="26"/>
    </row>
    <row r="59" spans="1:15" x14ac:dyDescent="0.3">
      <c r="A59" t="s">
        <v>186</v>
      </c>
      <c r="B59" s="3">
        <f>Historicals!B94+Historicals!B92</f>
        <v>-2020</v>
      </c>
      <c r="C59" s="3">
        <f>Historicals!C94+Historicals!C92</f>
        <v>-2731</v>
      </c>
      <c r="D59" s="3">
        <f>Historicals!D94+Historicals!D92</f>
        <v>-2734</v>
      </c>
      <c r="E59" s="3">
        <f>Historicals!E94+Historicals!E92</f>
        <v>-3521</v>
      </c>
      <c r="F59" s="3">
        <f>Historicals!F94+Historicals!F92</f>
        <v>-3586</v>
      </c>
      <c r="G59" s="3">
        <f>Historicals!G94+Historicals!G92</f>
        <v>-2182</v>
      </c>
      <c r="H59" s="3">
        <f>Historicals!H94+Historicals!H92</f>
        <v>564</v>
      </c>
      <c r="I59" s="3">
        <f>Historicals!I94+Historicals!I92</f>
        <v>-2863</v>
      </c>
      <c r="J59" s="3"/>
      <c r="K59" s="3"/>
      <c r="L59" s="60"/>
      <c r="M59" s="3"/>
      <c r="N59" s="3"/>
    </row>
    <row r="60" spans="1:15" x14ac:dyDescent="0.3">
      <c r="A60" s="51" t="s">
        <v>129</v>
      </c>
      <c r="B60" s="47" t="str">
        <f t="shared" ref="B60" si="41">+IFERROR(B59/A59-1,"nm")</f>
        <v>nm</v>
      </c>
      <c r="C60" s="47">
        <f t="shared" ref="C60" si="42">+IFERROR(C59/B59-1,"nm")</f>
        <v>0.35198019801980207</v>
      </c>
      <c r="D60" s="47">
        <f t="shared" ref="D60" si="43">+IFERROR(D59/C59-1,"nm")</f>
        <v>1.0984987184181616E-3</v>
      </c>
      <c r="E60" s="47">
        <f t="shared" ref="E60" si="44">+IFERROR(E59/D59-1,"nm")</f>
        <v>0.28785662033650339</v>
      </c>
      <c r="F60" s="47">
        <f t="shared" ref="F60" si="45">+IFERROR(F59/E59-1,"nm")</f>
        <v>1.8460664583924924E-2</v>
      </c>
      <c r="G60" s="47">
        <f t="shared" ref="G60" si="46">+IFERROR(G59/F59-1,"nm")</f>
        <v>-0.39152258784160621</v>
      </c>
      <c r="H60" s="47">
        <f t="shared" ref="H60" si="47">+IFERROR(H59/G59-1,"nm")</f>
        <v>-1.2584784601283228</v>
      </c>
      <c r="I60" s="47">
        <f t="shared" ref="I60" si="48">+IFERROR(I59/H59-1,"nm")</f>
        <v>-6.0762411347517729</v>
      </c>
      <c r="J60" s="56"/>
      <c r="K60" s="56"/>
      <c r="L60" s="56"/>
      <c r="M60" s="57"/>
      <c r="N60" s="57"/>
    </row>
    <row r="61" spans="1:15" x14ac:dyDescent="0.3">
      <c r="A61" t="s">
        <v>187</v>
      </c>
      <c r="B61" s="3">
        <f>Historicals!B95</f>
        <v>-899</v>
      </c>
      <c r="C61" s="3">
        <f>Historicals!C95</f>
        <v>-1022</v>
      </c>
      <c r="D61" s="3">
        <f>Historicals!D95</f>
        <v>-1133</v>
      </c>
      <c r="E61" s="3">
        <f>Historicals!E95</f>
        <v>-1243</v>
      </c>
      <c r="F61" s="3">
        <f>Historicals!F95</f>
        <v>-1332</v>
      </c>
      <c r="G61" s="3">
        <f>Historicals!G95</f>
        <v>-1452</v>
      </c>
      <c r="H61" s="3">
        <f>Historicals!H95</f>
        <v>-1638</v>
      </c>
      <c r="I61" s="3">
        <f>Historicals!I95</f>
        <v>-1837</v>
      </c>
      <c r="J61" s="3"/>
      <c r="K61" s="3"/>
      <c r="L61" s="3"/>
      <c r="M61" s="3"/>
      <c r="N61" s="3"/>
    </row>
    <row r="62" spans="1:15" x14ac:dyDescent="0.3">
      <c r="A62" t="s">
        <v>188</v>
      </c>
      <c r="B62" s="3">
        <f>Historicals!B88+Historicals!B89+Historicals!B90</f>
        <v>-70</v>
      </c>
      <c r="C62" s="3">
        <f>Historicals!C88+Historicals!C89+Historicals!C90</f>
        <v>808</v>
      </c>
      <c r="D62" s="3">
        <f>Historicals!D88+Historicals!D89+Historicals!D90</f>
        <v>1765</v>
      </c>
      <c r="E62" s="3">
        <f>Historicals!E88+Historicals!E89+Historicals!E90</f>
        <v>7</v>
      </c>
      <c r="F62" s="3">
        <f>Historicals!F88+Historicals!F89+Historicals!F90</f>
        <v>-331</v>
      </c>
      <c r="G62" s="3">
        <f>Historicals!G88+Historicals!G89+Historicals!G90</f>
        <v>6183</v>
      </c>
      <c r="H62" s="3">
        <f>Historicals!H88+Historicals!H89+Historicals!H90</f>
        <v>-249</v>
      </c>
      <c r="I62" s="3">
        <f>Historicals!I88+Historicals!I89+Historicals!I90</f>
        <v>15</v>
      </c>
      <c r="J62" s="3"/>
      <c r="K62" s="3"/>
      <c r="L62" s="3"/>
      <c r="M62" s="3"/>
      <c r="N62" s="3"/>
    </row>
    <row r="63" spans="1:15" x14ac:dyDescent="0.3">
      <c r="A63" t="s">
        <v>189</v>
      </c>
      <c r="B63" s="3">
        <f>Historicals!B91+Historicals!B93+Historicals!B96+Historicals!B97</f>
        <v>199</v>
      </c>
      <c r="C63" s="3">
        <f>Historicals!C91+Historicals!C93+Historicals!C96+Historicals!C97</f>
        <v>274</v>
      </c>
      <c r="D63" s="3">
        <f>Historicals!D91+Historicals!D93+Historicals!D96+Historicals!D97</f>
        <v>160</v>
      </c>
      <c r="E63" s="3">
        <f>Historicals!E91+Historicals!E93+Historicals!E96+Historicals!E97</f>
        <v>-78</v>
      </c>
      <c r="F63" s="3">
        <f>Historicals!F91+Historicals!F93+Historicals!F96+Historicals!F97</f>
        <v>-44</v>
      </c>
      <c r="G63" s="3">
        <f>Historicals!G91+Historicals!G93+Historicals!G96+Historicals!G97</f>
        <v>-58</v>
      </c>
      <c r="H63" s="3">
        <f>Historicals!H91+Historicals!H93+Historicals!H96+Historicals!H97</f>
        <v>-136</v>
      </c>
      <c r="I63" s="3">
        <f>Historicals!I91+Historicals!I93+Historicals!I96+Historicals!I97</f>
        <v>-151</v>
      </c>
      <c r="J63" s="3"/>
      <c r="K63" s="3"/>
      <c r="L63" s="3"/>
      <c r="M63" s="3"/>
      <c r="N63" s="3"/>
    </row>
    <row r="64" spans="1:15" x14ac:dyDescent="0.3">
      <c r="A64" s="27" t="s">
        <v>190</v>
      </c>
      <c r="B64" s="26">
        <f>SUM(B59,B61:B63)</f>
        <v>-2790</v>
      </c>
      <c r="C64" s="26">
        <f t="shared" ref="C64:I64" si="49">SUM(C59,C61:C63)</f>
        <v>-2671</v>
      </c>
      <c r="D64" s="26">
        <f t="shared" si="49"/>
        <v>-1942</v>
      </c>
      <c r="E64" s="26">
        <f t="shared" si="49"/>
        <v>-4835</v>
      </c>
      <c r="F64" s="26">
        <f t="shared" si="49"/>
        <v>-5293</v>
      </c>
      <c r="G64" s="26">
        <f t="shared" si="49"/>
        <v>2491</v>
      </c>
      <c r="H64" s="26">
        <f t="shared" si="49"/>
        <v>-1459</v>
      </c>
      <c r="I64" s="26">
        <f t="shared" si="49"/>
        <v>-4836</v>
      </c>
      <c r="J64" s="26"/>
      <c r="K64" s="26"/>
      <c r="L64" s="26"/>
      <c r="M64" s="26"/>
      <c r="N64" s="26"/>
    </row>
    <row r="65" spans="1:15" x14ac:dyDescent="0.3">
      <c r="A65" t="s">
        <v>191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/>
      <c r="K65" s="3"/>
      <c r="L65" s="3"/>
      <c r="M65" s="3"/>
      <c r="N65" s="3"/>
    </row>
    <row r="66" spans="1:15" x14ac:dyDescent="0.3">
      <c r="A66" s="27" t="s">
        <v>192</v>
      </c>
      <c r="B66" s="26">
        <f>B55+B58+B64+B65</f>
        <v>1632</v>
      </c>
      <c r="C66" s="26">
        <f t="shared" ref="C66:I66" si="50">C55+C58+C64+C65</f>
        <v>-714</v>
      </c>
      <c r="D66" s="26">
        <f t="shared" si="50"/>
        <v>670</v>
      </c>
      <c r="E66" s="26">
        <f t="shared" si="50"/>
        <v>441</v>
      </c>
      <c r="F66" s="26">
        <f t="shared" si="50"/>
        <v>217</v>
      </c>
      <c r="G66" s="26">
        <f t="shared" si="50"/>
        <v>3882</v>
      </c>
      <c r="H66" s="26">
        <f t="shared" si="50"/>
        <v>1541</v>
      </c>
      <c r="I66" s="26">
        <f t="shared" si="50"/>
        <v>-1315</v>
      </c>
      <c r="J66" s="26"/>
      <c r="K66" s="26"/>
      <c r="L66" s="26"/>
      <c r="M66" s="26"/>
      <c r="N66" s="26"/>
    </row>
    <row r="67" spans="1:15" x14ac:dyDescent="0.3">
      <c r="A67" t="s">
        <v>193</v>
      </c>
      <c r="B67" s="3">
        <f>Historicals!B101</f>
        <v>2220</v>
      </c>
      <c r="C67" s="3">
        <f>B68</f>
        <v>3852</v>
      </c>
      <c r="D67" s="3">
        <f t="shared" ref="D67:I67" si="51">C68</f>
        <v>3138</v>
      </c>
      <c r="E67" s="3">
        <f t="shared" si="51"/>
        <v>3808</v>
      </c>
      <c r="F67" s="3">
        <f t="shared" si="51"/>
        <v>4249</v>
      </c>
      <c r="G67" s="3">
        <f t="shared" si="51"/>
        <v>4466</v>
      </c>
      <c r="H67" s="3">
        <f t="shared" si="51"/>
        <v>8348</v>
      </c>
      <c r="I67" s="3">
        <f t="shared" si="51"/>
        <v>9889</v>
      </c>
      <c r="J67" s="3"/>
      <c r="K67" s="3"/>
      <c r="L67" s="3"/>
      <c r="M67" s="3"/>
      <c r="N67" s="3"/>
    </row>
    <row r="68" spans="1:15" ht="15" thickBot="1" x14ac:dyDescent="0.35">
      <c r="A68" s="6" t="s">
        <v>194</v>
      </c>
      <c r="B68" s="7">
        <f>B66+B67</f>
        <v>3852</v>
      </c>
      <c r="C68" s="7">
        <f t="shared" ref="C68:I68" si="52">C66+C67</f>
        <v>3138</v>
      </c>
      <c r="D68" s="7">
        <f t="shared" si="52"/>
        <v>3808</v>
      </c>
      <c r="E68" s="7">
        <f t="shared" si="52"/>
        <v>4249</v>
      </c>
      <c r="F68" s="7">
        <f t="shared" si="52"/>
        <v>4466</v>
      </c>
      <c r="G68" s="7">
        <f t="shared" si="52"/>
        <v>8348</v>
      </c>
      <c r="H68" s="7">
        <f t="shared" si="52"/>
        <v>9889</v>
      </c>
      <c r="I68" s="7">
        <f t="shared" si="52"/>
        <v>8574</v>
      </c>
      <c r="J68" s="7"/>
      <c r="K68" s="7"/>
      <c r="L68" s="7"/>
      <c r="M68" s="7"/>
      <c r="N68" s="7"/>
    </row>
    <row r="69" spans="1:15" ht="15" thickTop="1" x14ac:dyDescent="0.3">
      <c r="A69" s="61" t="s">
        <v>175</v>
      </c>
      <c r="B69" s="41">
        <f>B21-B68</f>
        <v>0</v>
      </c>
      <c r="C69" s="41">
        <f t="shared" ref="C69:I69" si="53">C21-C68</f>
        <v>0</v>
      </c>
      <c r="D69" s="41">
        <f t="shared" si="53"/>
        <v>0</v>
      </c>
      <c r="E69" s="41">
        <f t="shared" si="53"/>
        <v>0</v>
      </c>
      <c r="F69" s="41">
        <f t="shared" si="53"/>
        <v>0</v>
      </c>
      <c r="G69" s="41">
        <f t="shared" si="53"/>
        <v>0</v>
      </c>
      <c r="H69" s="41">
        <f t="shared" si="53"/>
        <v>0</v>
      </c>
      <c r="I69" s="41">
        <f t="shared" si="53"/>
        <v>0</v>
      </c>
      <c r="J69" s="41"/>
      <c r="K69" s="41"/>
      <c r="L69" s="41"/>
      <c r="M69" s="41"/>
      <c r="N69" s="41"/>
    </row>
    <row r="70" spans="1:15" x14ac:dyDescent="0.3">
      <c r="A70" s="1" t="s">
        <v>195</v>
      </c>
      <c r="B70" s="48">
        <f>(B33+B34+B36)-(B21+B22)</f>
        <v>-4664</v>
      </c>
      <c r="C70" s="48">
        <f t="shared" ref="C70:I70" si="54">(C33+C34+C36)-(C21+C22)</f>
        <v>-3402</v>
      </c>
      <c r="D70" s="48">
        <f t="shared" si="54"/>
        <v>-2377</v>
      </c>
      <c r="E70" s="48">
        <f t="shared" si="54"/>
        <v>-1435</v>
      </c>
      <c r="F70" s="48">
        <f t="shared" si="54"/>
        <v>-1184</v>
      </c>
      <c r="G70" s="48">
        <f t="shared" si="54"/>
        <v>870</v>
      </c>
      <c r="H70" s="48">
        <f t="shared" si="54"/>
        <v>-4061</v>
      </c>
      <c r="I70" s="48">
        <f t="shared" si="54"/>
        <v>-3567</v>
      </c>
      <c r="J70" s="48"/>
      <c r="K70" s="48"/>
      <c r="L70" s="48"/>
      <c r="M70" s="48"/>
      <c r="N70" s="48"/>
      <c r="O70" t="s">
        <v>204</v>
      </c>
    </row>
    <row r="73" spans="1:15" x14ac:dyDescent="0.3">
      <c r="A73" t="s">
        <v>220</v>
      </c>
      <c r="B73" s="3"/>
    </row>
    <row r="74" spans="1:15" x14ac:dyDescent="0.3">
      <c r="A74" t="s">
        <v>34</v>
      </c>
      <c r="B74" s="3">
        <v>3434</v>
      </c>
    </row>
    <row r="75" spans="1:15" x14ac:dyDescent="0.3">
      <c r="A75" t="s">
        <v>35</v>
      </c>
      <c r="B75" s="3">
        <v>3947</v>
      </c>
    </row>
    <row r="76" spans="1:15" x14ac:dyDescent="0.3">
      <c r="A76" t="s">
        <v>221</v>
      </c>
      <c r="B76" s="3">
        <v>-1930</v>
      </c>
    </row>
    <row r="77" spans="1:15" x14ac:dyDescent="0.3">
      <c r="A77" t="s">
        <v>222</v>
      </c>
      <c r="B77" s="59">
        <f>SUM(B74:B76)</f>
        <v>5451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JAIN Tanish</cp:lastModifiedBy>
  <dcterms:created xsi:type="dcterms:W3CDTF">2020-05-20T17:26:08Z</dcterms:created>
  <dcterms:modified xsi:type="dcterms:W3CDTF">2024-03-27T19:41:51Z</dcterms:modified>
</cp:coreProperties>
</file>