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joor\Downloads\"/>
    </mc:Choice>
  </mc:AlternateContent>
  <xr:revisionPtr revIDLastSave="0" documentId="8_{2BB2F06F-C065-4E75-8B72-5E014F22B677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Instructions" sheetId="2" r:id="rId1"/>
    <sheet name="Financial Statements" sheetId="1" r:id="rId2"/>
    <sheet name="List of Rati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8" i="1" l="1"/>
  <c r="C108" i="1"/>
  <c r="B108" i="1"/>
  <c r="D99" i="1"/>
  <c r="C99" i="1"/>
  <c r="B99" i="1"/>
  <c r="D68" i="1" l="1"/>
  <c r="C68" i="1"/>
  <c r="B68" i="1"/>
  <c r="D61" i="1"/>
  <c r="C61" i="1"/>
  <c r="B61" i="1"/>
  <c r="D56" i="1"/>
  <c r="C56" i="1"/>
  <c r="C62" i="1" s="1"/>
  <c r="B56" i="1"/>
  <c r="D47" i="1"/>
  <c r="C47" i="1"/>
  <c r="B47" i="1"/>
  <c r="D42" i="1"/>
  <c r="C42" i="1"/>
  <c r="B42" i="1"/>
  <c r="B48" i="1" s="1"/>
  <c r="D17" i="1"/>
  <c r="C17" i="1"/>
  <c r="B17" i="1"/>
  <c r="D12" i="1"/>
  <c r="C12" i="1"/>
  <c r="B12" i="1"/>
  <c r="D8" i="1"/>
  <c r="D13" i="1" s="1"/>
  <c r="D18" i="1" s="1"/>
  <c r="D20" i="1" s="1"/>
  <c r="D22" i="1" s="1"/>
  <c r="D76" i="1" s="1"/>
  <c r="D91" i="1" s="1"/>
  <c r="D109" i="1" s="1"/>
  <c r="C8" i="1"/>
  <c r="B8" i="1"/>
  <c r="E3" i="3"/>
  <c r="D3" i="3"/>
  <c r="C3" i="3"/>
  <c r="D33" i="1"/>
  <c r="D73" i="1" s="1"/>
  <c r="C33" i="1"/>
  <c r="C73" i="1" s="1"/>
  <c r="B33" i="1"/>
  <c r="B73" i="1" s="1"/>
  <c r="B13" i="1" l="1"/>
  <c r="C13" i="1"/>
  <c r="C18" i="1" s="1"/>
  <c r="C20" i="1" s="1"/>
  <c r="C22" i="1" s="1"/>
  <c r="C76" i="1" s="1"/>
  <c r="C91" i="1" s="1"/>
  <c r="C109" i="1" s="1"/>
  <c r="B62" i="1"/>
  <c r="B69" i="1" s="1"/>
  <c r="B18" i="1"/>
  <c r="B20" i="1" s="1"/>
  <c r="B22" i="1" s="1"/>
  <c r="B76" i="1" s="1"/>
  <c r="B91" i="1" s="1"/>
  <c r="B109" i="1" s="1"/>
  <c r="C48" i="1"/>
  <c r="D62" i="1"/>
  <c r="D69" i="1" s="1"/>
  <c r="C69" i="1"/>
  <c r="D48" i="1"/>
  <c r="A47" i="3"/>
  <c r="A49" i="3" s="1"/>
  <c r="A16" i="3"/>
  <c r="A17" i="3" s="1"/>
  <c r="A18" i="3" s="1"/>
  <c r="A20" i="3" s="1"/>
  <c r="A22" i="3" s="1"/>
  <c r="A5" i="3"/>
  <c r="A6" i="3" s="1"/>
  <c r="A7" i="3" s="1"/>
  <c r="A8" i="3" s="1"/>
  <c r="A9" i="3" s="1"/>
  <c r="A10" i="3" s="1"/>
  <c r="A11" i="3" s="1"/>
  <c r="A12" i="3" s="1"/>
  <c r="A13" i="3" s="1"/>
  <c r="A24" i="3" l="1"/>
  <c r="A25" i="3" s="1"/>
  <c r="A26" i="3" s="1"/>
  <c r="A27" i="3" s="1"/>
  <c r="A28" i="3" s="1"/>
  <c r="A29" i="3" s="1"/>
  <c r="A30" i="3" s="1"/>
  <c r="A33" i="3"/>
  <c r="A39" i="3" l="1"/>
  <c r="A40" i="3" s="1"/>
  <c r="A41" i="3" s="1"/>
  <c r="A42" i="3" s="1"/>
  <c r="A43" i="3" s="1"/>
  <c r="A44" i="3" s="1"/>
  <c r="A46" i="3" s="1"/>
  <c r="A48" i="3" s="1"/>
  <c r="A50" i="3" s="1"/>
  <c r="A34" i="3"/>
  <c r="A35" i="3" s="1"/>
  <c r="A36" i="3" s="1"/>
  <c r="A37" i="3" s="1"/>
</calcChain>
</file>

<file path=xl/sharedStrings.xml><?xml version="1.0" encoding="utf-8"?>
<sst xmlns="http://schemas.openxmlformats.org/spreadsheetml/2006/main" count="173" uniqueCount="150">
  <si>
    <t>Apple Inc.</t>
  </si>
  <si>
    <t>CONSOLIDATED STATEMENTS OF OPERATIONS</t>
  </si>
  <si>
    <t>(In millions, except number of shares which are reflected in thousands and per share amounts)</t>
  </si>
  <si>
    <t>Net sales:</t>
  </si>
  <si>
    <t>Products</t>
  </si>
  <si>
    <t>Services</t>
  </si>
  <si>
    <t>Total net sales</t>
  </si>
  <si>
    <t>Cost of sales:</t>
  </si>
  <si>
    <t>Total cost of sales</t>
  </si>
  <si>
    <t>Gross margin</t>
  </si>
  <si>
    <t>Operating expenses:</t>
  </si>
  <si>
    <t>Research and development</t>
  </si>
  <si>
    <t>Selling, general and administrative</t>
  </si>
  <si>
    <t>Total operating expenses</t>
  </si>
  <si>
    <t>Operating income</t>
  </si>
  <si>
    <t>Other income/(expense), net</t>
  </si>
  <si>
    <t>Income before provision for income taxes</t>
  </si>
  <si>
    <t>Provision for income taxes</t>
  </si>
  <si>
    <t>Net income</t>
  </si>
  <si>
    <t>Earnings per share:</t>
  </si>
  <si>
    <t>Basic</t>
  </si>
  <si>
    <t>Diluted</t>
  </si>
  <si>
    <t>Shares used in computing earnings per share:</t>
  </si>
  <si>
    <t>Years ended September,</t>
  </si>
  <si>
    <t>CONSOLIDATED BALANCE SHEETS</t>
  </si>
  <si>
    <t>Current assets:</t>
  </si>
  <si>
    <t>Cash and cash equivalents</t>
  </si>
  <si>
    <t>Marketable securities</t>
  </si>
  <si>
    <t>Accounts receivable, net</t>
  </si>
  <si>
    <t>Inventories</t>
  </si>
  <si>
    <t>Other current assets</t>
  </si>
  <si>
    <t>Total current assets</t>
  </si>
  <si>
    <t>Property, plant and equipment, net</t>
  </si>
  <si>
    <t>Total assets</t>
  </si>
  <si>
    <t>Current liabilities:</t>
  </si>
  <si>
    <t>Accounts payable</t>
  </si>
  <si>
    <t>Other current liabilities</t>
  </si>
  <si>
    <t>Deferred revenue</t>
  </si>
  <si>
    <t>Commercial paper</t>
  </si>
  <si>
    <t>Term debt</t>
  </si>
  <si>
    <t>Total current liabilities</t>
  </si>
  <si>
    <t>Total liabilities</t>
  </si>
  <si>
    <t>Shareholders’ equity:</t>
  </si>
  <si>
    <t>Retained earnings</t>
  </si>
  <si>
    <t>Accumulated other comprehensive income/(loss)</t>
  </si>
  <si>
    <t>Total shareholders’ equity</t>
  </si>
  <si>
    <t>Total liabilities and shareholders’ equity</t>
  </si>
  <si>
    <t>Vendor non trade receivables</t>
  </si>
  <si>
    <t>Non current assets:</t>
  </si>
  <si>
    <t>Other non current assets</t>
  </si>
  <si>
    <t>Total non current assets</t>
  </si>
  <si>
    <t>Non current liabilities:</t>
  </si>
  <si>
    <t>Other non current liabilities</t>
  </si>
  <si>
    <t>Total non current liabilities</t>
  </si>
  <si>
    <t>Common stock and additional paid in capital, $0.00001 par value: 12,600,000 shares authorized; 4,443,236 and 4,754,986 shares issued and outstanding, respectively</t>
  </si>
  <si>
    <t>CONSOLIDATED STATEMENTS OF CASH FLOWS</t>
  </si>
  <si>
    <t>Cash, cash equivalents and restricted cash, beginning balances</t>
  </si>
  <si>
    <t>Operating activities:</t>
  </si>
  <si>
    <t>Adjustments to reconcile net income to cash generated by operating</t>
  </si>
  <si>
    <t>Depreciation and amortization</t>
  </si>
  <si>
    <t>Deferred income tax expense/(benefit)</t>
  </si>
  <si>
    <t>Other</t>
  </si>
  <si>
    <t>Changes in operating assets and liabilities:</t>
  </si>
  <si>
    <t>Cash generated by operating activities</t>
  </si>
  <si>
    <t>Investing activities:</t>
  </si>
  <si>
    <t>Purchases of marketable securities</t>
  </si>
  <si>
    <t>Proceeds from maturities of marketable securities</t>
  </si>
  <si>
    <t>Proceeds from sales of marketable securities</t>
  </si>
  <si>
    <t>Payments for acquisition of property, plant and equipment</t>
  </si>
  <si>
    <t>Payments made in connection with business acquisitions, net</t>
  </si>
  <si>
    <t>Cash generated by/(used in) investing activities</t>
  </si>
  <si>
    <t>Financing activities:</t>
  </si>
  <si>
    <t>Payments for dividends and dividend equivalents</t>
  </si>
  <si>
    <t>Repurchases of common stock</t>
  </si>
  <si>
    <t>Proceeds from issuance of term debt, net</t>
  </si>
  <si>
    <t>Repayments of term debt</t>
  </si>
  <si>
    <t>Proceeds from/(Repayments of) commercial paper, net</t>
  </si>
  <si>
    <t>Cash used in financing activities</t>
  </si>
  <si>
    <t>Increase/(Decrease) in cash, cash equivalents and restricted</t>
  </si>
  <si>
    <t>Cash, cash equivalents and restricted cash, ending balances</t>
  </si>
  <si>
    <t>Supplemental cash flow disclosure:</t>
  </si>
  <si>
    <t>Cash paid for income taxes, net</t>
  </si>
  <si>
    <t>Cash paid for interest</t>
  </si>
  <si>
    <t>Share based compensation expense</t>
  </si>
  <si>
    <t>Other current and non current assets</t>
  </si>
  <si>
    <t>Other current and non current liabilities</t>
  </si>
  <si>
    <t>Payments for taxes related to net share settlement of equity awards</t>
  </si>
  <si>
    <t>Instructions</t>
  </si>
  <si>
    <t>https://investor.apple.com/investor-relations/default.aspx</t>
  </si>
  <si>
    <t>Gross profits</t>
  </si>
  <si>
    <t>Each operating expenses</t>
  </si>
  <si>
    <t>Main line items of the balance sheet</t>
  </si>
  <si>
    <t>You are required to calculate margins/ as a % of net sales for the following:</t>
  </si>
  <si>
    <t>Net profit</t>
  </si>
  <si>
    <t>Income tax rate</t>
  </si>
  <si>
    <t>Capex as a percentage of sales</t>
  </si>
  <si>
    <t>Capex as a percentage of fixed assets</t>
  </si>
  <si>
    <t>You are required to perform a ratio analysis in excel using the information provided from this financial statements</t>
  </si>
  <si>
    <t>You are required to calculate the following additional items</t>
  </si>
  <si>
    <t>Liquidity</t>
  </si>
  <si>
    <t>Current ratio</t>
  </si>
  <si>
    <t>Quick Ratio</t>
  </si>
  <si>
    <t>Cash Ratio</t>
  </si>
  <si>
    <t>Defensive Interval</t>
  </si>
  <si>
    <t>Inventory Days</t>
  </si>
  <si>
    <t>Payable Days</t>
  </si>
  <si>
    <t>Receivable Days</t>
  </si>
  <si>
    <t>Net trading cycle</t>
  </si>
  <si>
    <t>Working Capital as a % of Sales</t>
  </si>
  <si>
    <t>Working Capital</t>
  </si>
  <si>
    <t>Profitability</t>
  </si>
  <si>
    <t>EBITDA margin</t>
  </si>
  <si>
    <t>EBITDA</t>
  </si>
  <si>
    <t>EBIT margin</t>
  </si>
  <si>
    <t>EBIT</t>
  </si>
  <si>
    <t>Net margin</t>
  </si>
  <si>
    <t>Solvency/ debt management</t>
  </si>
  <si>
    <t>Debt to equity (D/E)</t>
  </si>
  <si>
    <t>Debt to total assets</t>
  </si>
  <si>
    <t>Long-term debt to capital</t>
  </si>
  <si>
    <t>Times interest earned</t>
  </si>
  <si>
    <t>Debt coverage</t>
  </si>
  <si>
    <t>Free cash flow (FCFE) per share</t>
  </si>
  <si>
    <t>FCFE</t>
  </si>
  <si>
    <t>Asset utilization</t>
  </si>
  <si>
    <t>Total asset turnover</t>
  </si>
  <si>
    <t>Fixed asset turnover</t>
  </si>
  <si>
    <t>Inventory turnover</t>
  </si>
  <si>
    <t>Return on assets (ROA)</t>
  </si>
  <si>
    <t>Investor/market ratios</t>
  </si>
  <si>
    <t>Price to equity (P/E)</t>
  </si>
  <si>
    <t>Earnings per share (EPS)</t>
  </si>
  <si>
    <t>Price to book value (PBV)</t>
  </si>
  <si>
    <t>Book value per share (BV)</t>
  </si>
  <si>
    <t>Dividend payout ratio</t>
  </si>
  <si>
    <t>Dividend per share</t>
  </si>
  <si>
    <t>Dividend yield</t>
  </si>
  <si>
    <t>Return on equity (ROE)</t>
  </si>
  <si>
    <t>Return on capital employed (ROCE)</t>
  </si>
  <si>
    <t>Enterprise value to EBITDA (EV/EBITDA)</t>
  </si>
  <si>
    <t>Enterprise value (EV)</t>
  </si>
  <si>
    <t>Sheet contains the financial statements of Apple Inc. extracted from the most recent annual report:</t>
  </si>
  <si>
    <t>As at September,</t>
  </si>
  <si>
    <t>https://www.bloomberg.com/quote/AAPL:US</t>
  </si>
  <si>
    <t>* Market information like share price should be obtained from bloomberg.com from the particular day's closing price</t>
  </si>
  <si>
    <t>Sales (each category and net sales)</t>
  </si>
  <si>
    <t>COGS (Cost of goods sold)</t>
  </si>
  <si>
    <t>All of the above ratios should be calculated in the "List of Ratios" tab</t>
  </si>
  <si>
    <t>The ratios that should be calculated are listed in the ratios tab</t>
  </si>
  <si>
    <t>In addition to the above, you are required to calculate the growth rates for the following: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</si>
</sst>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left" indent="1"/>
    </xf>
    <xf numFmtId="3" fontId="0" fillId="0" borderId="0" xfId="0" applyNumberFormat="1"/>
    <xf numFmtId="0" fontId="0" fillId="0" borderId="0" xfId="0" applyAlignment="1">
      <alignment horizontal="left" indent="2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0" fillId="4" borderId="0" xfId="0" applyFill="1"/>
    <xf numFmtId="0" fontId="2" fillId="0" borderId="0" xfId="0" applyFont="1" applyAlignment="1">
      <alignment horizontal="left" indent="1"/>
    </xf>
    <xf numFmtId="165" fontId="0" fillId="0" borderId="0" xfId="1" applyNumberFormat="1" applyFont="1"/>
    <xf numFmtId="165" fontId="2" fillId="0" borderId="1" xfId="1" applyNumberFormat="1" applyFont="1" applyBorder="1"/>
    <xf numFmtId="165" fontId="2" fillId="0" borderId="2" xfId="1" applyNumberFormat="1" applyFont="1" applyBorder="1"/>
    <xf numFmtId="165" fontId="2" fillId="0" borderId="0" xfId="1" applyNumberFormat="1" applyFont="1"/>
    <xf numFmtId="0" fontId="6" fillId="0" borderId="0" xfId="2" applyAlignment="1">
      <alignment horizontal="left" indent="1"/>
    </xf>
    <xf numFmtId="0" fontId="2" fillId="0" borderId="0" xfId="0" applyFont="1" applyAlignment="1">
      <alignment horizontal="left"/>
    </xf>
    <xf numFmtId="166" fontId="0" fillId="0" borderId="0" xfId="0" applyNumberFormat="1"/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165" fontId="0" fillId="0" borderId="3" xfId="1" applyNumberFormat="1" applyFont="1" applyBorder="1"/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2" fontId="0" fillId="0" borderId="0" xfId="0" applyNumberForma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loomberg.com/quote/AAPL:US" TargetMode="External"/><Relationship Id="rId1" Type="http://schemas.openxmlformats.org/officeDocument/2006/relationships/hyperlink" Target="https://investor.apple.com/investor-relations/default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9"/>
  <sheetViews>
    <sheetView topLeftCell="A20" workbookViewId="0">
      <selection activeCell="A27" sqref="A27"/>
    </sheetView>
  </sheetViews>
  <sheetFormatPr defaultRowHeight="14.4" x14ac:dyDescent="0.3"/>
  <cols>
    <col min="1" max="1" width="104.5546875" customWidth="1"/>
  </cols>
  <sheetData>
    <row r="1" spans="1:1" ht="23.4" x14ac:dyDescent="0.45">
      <c r="A1" s="5" t="s">
        <v>87</v>
      </c>
    </row>
    <row r="3" spans="1:1" x14ac:dyDescent="0.3">
      <c r="A3" s="7" t="s">
        <v>141</v>
      </c>
    </row>
    <row r="4" spans="1:1" x14ac:dyDescent="0.3">
      <c r="A4" s="16" t="s">
        <v>88</v>
      </c>
    </row>
    <row r="5" spans="1:1" x14ac:dyDescent="0.3">
      <c r="A5" s="7" t="s">
        <v>97</v>
      </c>
    </row>
    <row r="6" spans="1:1" x14ac:dyDescent="0.3">
      <c r="A6" s="1" t="s">
        <v>148</v>
      </c>
    </row>
    <row r="7" spans="1:1" x14ac:dyDescent="0.3">
      <c r="A7" s="1"/>
    </row>
    <row r="8" spans="1:1" x14ac:dyDescent="0.3">
      <c r="A8" s="17" t="s">
        <v>149</v>
      </c>
    </row>
    <row r="9" spans="1:1" x14ac:dyDescent="0.3">
      <c r="A9" s="1" t="s">
        <v>145</v>
      </c>
    </row>
    <row r="10" spans="1:1" x14ac:dyDescent="0.3">
      <c r="A10" s="1" t="s">
        <v>89</v>
      </c>
    </row>
    <row r="11" spans="1:1" x14ac:dyDescent="0.3">
      <c r="A11" s="1" t="s">
        <v>90</v>
      </c>
    </row>
    <row r="12" spans="1:1" x14ac:dyDescent="0.3">
      <c r="A12" s="1" t="s">
        <v>91</v>
      </c>
    </row>
    <row r="13" spans="1:1" x14ac:dyDescent="0.3">
      <c r="A13" s="1"/>
    </row>
    <row r="14" spans="1:1" x14ac:dyDescent="0.3">
      <c r="A14" s="17" t="s">
        <v>92</v>
      </c>
    </row>
    <row r="15" spans="1:1" x14ac:dyDescent="0.3">
      <c r="A15" s="1" t="s">
        <v>146</v>
      </c>
    </row>
    <row r="16" spans="1:1" x14ac:dyDescent="0.3">
      <c r="A16" s="1" t="s">
        <v>89</v>
      </c>
    </row>
    <row r="17" spans="1:1" x14ac:dyDescent="0.3">
      <c r="A17" s="1" t="s">
        <v>90</v>
      </c>
    </row>
    <row r="18" spans="1:1" x14ac:dyDescent="0.3">
      <c r="A18" s="1" t="s">
        <v>14</v>
      </c>
    </row>
    <row r="19" spans="1:1" x14ac:dyDescent="0.3">
      <c r="A19" s="1" t="s">
        <v>93</v>
      </c>
    </row>
    <row r="20" spans="1:1" x14ac:dyDescent="0.3">
      <c r="A20" s="1"/>
    </row>
    <row r="21" spans="1:1" x14ac:dyDescent="0.3">
      <c r="A21" s="17" t="s">
        <v>98</v>
      </c>
    </row>
    <row r="22" spans="1:1" x14ac:dyDescent="0.3">
      <c r="A22" s="1" t="s">
        <v>94</v>
      </c>
    </row>
    <row r="23" spans="1:1" x14ac:dyDescent="0.3">
      <c r="A23" s="1" t="s">
        <v>95</v>
      </c>
    </row>
    <row r="24" spans="1:1" x14ac:dyDescent="0.3">
      <c r="A24" s="1" t="s">
        <v>96</v>
      </c>
    </row>
    <row r="25" spans="1:1" x14ac:dyDescent="0.3">
      <c r="A25" s="1"/>
    </row>
    <row r="26" spans="1:1" x14ac:dyDescent="0.3">
      <c r="A26" s="17" t="s">
        <v>144</v>
      </c>
    </row>
    <row r="27" spans="1:1" x14ac:dyDescent="0.3">
      <c r="A27" s="16" t="s">
        <v>143</v>
      </c>
    </row>
    <row r="29" spans="1:1" x14ac:dyDescent="0.3">
      <c r="A29" s="7" t="s">
        <v>147</v>
      </c>
    </row>
  </sheetData>
  <hyperlinks>
    <hyperlink ref="A4" r:id="rId1" xr:uid="{00000000-0004-0000-0000-000000000000}"/>
    <hyperlink ref="A27" r:id="rId2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4"/>
  <sheetViews>
    <sheetView workbookViewId="0"/>
  </sheetViews>
  <sheetFormatPr defaultRowHeight="14.4" x14ac:dyDescent="0.3"/>
  <cols>
    <col min="1" max="1" width="59" customWidth="1"/>
    <col min="2" max="3" width="11.5546875" bestFit="1" customWidth="1"/>
    <col min="4" max="4" width="11.6640625" bestFit="1" customWidth="1"/>
  </cols>
  <sheetData>
    <row r="1" spans="1:10" ht="60" customHeight="1" x14ac:dyDescent="0.3">
      <c r="A1" s="6" t="s">
        <v>0</v>
      </c>
      <c r="B1" s="4" t="s">
        <v>2</v>
      </c>
      <c r="C1" s="4"/>
      <c r="D1" s="4"/>
      <c r="E1" s="4"/>
      <c r="F1" s="4"/>
      <c r="G1" s="4"/>
      <c r="H1" s="4"/>
      <c r="I1" s="4"/>
      <c r="J1" s="4"/>
    </row>
    <row r="2" spans="1:10" x14ac:dyDescent="0.3">
      <c r="A2" s="24" t="s">
        <v>1</v>
      </c>
      <c r="B2" s="24"/>
      <c r="C2" s="24"/>
      <c r="D2" s="24"/>
    </row>
    <row r="3" spans="1:10" x14ac:dyDescent="0.3">
      <c r="B3" s="23" t="s">
        <v>23</v>
      </c>
      <c r="C3" s="23"/>
      <c r="D3" s="23"/>
    </row>
    <row r="4" spans="1:10" x14ac:dyDescent="0.3">
      <c r="B4" s="7">
        <v>2022</v>
      </c>
      <c r="C4" s="7">
        <v>2021</v>
      </c>
      <c r="D4" s="7">
        <v>2020</v>
      </c>
    </row>
    <row r="5" spans="1:10" x14ac:dyDescent="0.3">
      <c r="A5" t="s">
        <v>3</v>
      </c>
    </row>
    <row r="6" spans="1:10" x14ac:dyDescent="0.3">
      <c r="A6" s="1" t="s">
        <v>4</v>
      </c>
      <c r="B6" s="12">
        <v>316199</v>
      </c>
      <c r="C6" s="12">
        <v>297392</v>
      </c>
      <c r="D6" s="12">
        <v>220747</v>
      </c>
    </row>
    <row r="7" spans="1:10" x14ac:dyDescent="0.3">
      <c r="A7" s="1" t="s">
        <v>5</v>
      </c>
      <c r="B7" s="12">
        <v>78129</v>
      </c>
      <c r="C7" s="12">
        <v>68425</v>
      </c>
      <c r="D7" s="12">
        <v>53768</v>
      </c>
    </row>
    <row r="8" spans="1:10" x14ac:dyDescent="0.3">
      <c r="A8" s="8" t="s">
        <v>6</v>
      </c>
      <c r="B8" s="13">
        <f>+B6+B7</f>
        <v>394328</v>
      </c>
      <c r="C8" s="13">
        <f t="shared" ref="C8:D8" si="0">+C6+C7</f>
        <v>365817</v>
      </c>
      <c r="D8" s="13">
        <f t="shared" si="0"/>
        <v>274515</v>
      </c>
    </row>
    <row r="9" spans="1:10" x14ac:dyDescent="0.3">
      <c r="A9" t="s">
        <v>7</v>
      </c>
      <c r="B9" s="12"/>
      <c r="C9" s="12"/>
      <c r="D9" s="12"/>
    </row>
    <row r="10" spans="1:10" x14ac:dyDescent="0.3">
      <c r="A10" s="1" t="s">
        <v>4</v>
      </c>
      <c r="B10" s="12">
        <v>201471</v>
      </c>
      <c r="C10" s="12">
        <v>192266</v>
      </c>
      <c r="D10" s="12">
        <v>151286</v>
      </c>
    </row>
    <row r="11" spans="1:10" x14ac:dyDescent="0.3">
      <c r="A11" s="1" t="s">
        <v>5</v>
      </c>
      <c r="B11" s="12">
        <v>22075</v>
      </c>
      <c r="C11" s="12">
        <v>20715</v>
      </c>
      <c r="D11" s="12">
        <v>18273</v>
      </c>
    </row>
    <row r="12" spans="1:10" x14ac:dyDescent="0.3">
      <c r="A12" s="8" t="s">
        <v>8</v>
      </c>
      <c r="B12" s="13">
        <f>+B10+B11</f>
        <v>223546</v>
      </c>
      <c r="C12" s="13">
        <f t="shared" ref="C12:D12" si="1">+C10+C11</f>
        <v>212981</v>
      </c>
      <c r="D12" s="13">
        <f t="shared" si="1"/>
        <v>169559</v>
      </c>
    </row>
    <row r="13" spans="1:10" x14ac:dyDescent="0.3">
      <c r="A13" s="8" t="s">
        <v>9</v>
      </c>
      <c r="B13" s="13">
        <f>+B8-B12</f>
        <v>170782</v>
      </c>
      <c r="C13" s="13">
        <f t="shared" ref="C13:D13" si="2">+C8-C12</f>
        <v>152836</v>
      </c>
      <c r="D13" s="13">
        <f t="shared" si="2"/>
        <v>104956</v>
      </c>
    </row>
    <row r="14" spans="1:10" x14ac:dyDescent="0.3">
      <c r="A14" t="s">
        <v>10</v>
      </c>
      <c r="B14" s="12"/>
      <c r="C14" s="12"/>
      <c r="D14" s="12"/>
    </row>
    <row r="15" spans="1:10" x14ac:dyDescent="0.3">
      <c r="A15" s="1" t="s">
        <v>11</v>
      </c>
      <c r="B15" s="12">
        <v>26251</v>
      </c>
      <c r="C15" s="12">
        <v>21914</v>
      </c>
      <c r="D15" s="12">
        <v>18752</v>
      </c>
    </row>
    <row r="16" spans="1:10" x14ac:dyDescent="0.3">
      <c r="A16" s="1" t="s">
        <v>12</v>
      </c>
      <c r="B16" s="12">
        <v>25094</v>
      </c>
      <c r="C16" s="12">
        <v>21973</v>
      </c>
      <c r="D16" s="12">
        <v>19916</v>
      </c>
    </row>
    <row r="17" spans="1:4" x14ac:dyDescent="0.3">
      <c r="A17" s="8" t="s">
        <v>13</v>
      </c>
      <c r="B17" s="13">
        <f>+B15+B16</f>
        <v>51345</v>
      </c>
      <c r="C17" s="13">
        <f t="shared" ref="C17" si="3">+C15+C16</f>
        <v>43887</v>
      </c>
      <c r="D17" s="13">
        <f t="shared" ref="D17" si="4">+D15+D16</f>
        <v>38668</v>
      </c>
    </row>
    <row r="18" spans="1:4" s="7" customFormat="1" x14ac:dyDescent="0.3">
      <c r="A18" s="8" t="s">
        <v>14</v>
      </c>
      <c r="B18" s="13">
        <f>+B13-B17</f>
        <v>119437</v>
      </c>
      <c r="C18" s="13">
        <f t="shared" ref="C18:D18" si="5">+C13-C17</f>
        <v>108949</v>
      </c>
      <c r="D18" s="13">
        <f t="shared" si="5"/>
        <v>66288</v>
      </c>
    </row>
    <row r="19" spans="1:4" x14ac:dyDescent="0.3">
      <c r="A19" t="s">
        <v>15</v>
      </c>
      <c r="B19" s="12">
        <v>-334</v>
      </c>
      <c r="C19" s="12">
        <v>258</v>
      </c>
      <c r="D19" s="12">
        <v>803</v>
      </c>
    </row>
    <row r="20" spans="1:4" x14ac:dyDescent="0.3">
      <c r="A20" s="8" t="s">
        <v>16</v>
      </c>
      <c r="B20" s="13">
        <f>+B18+B19</f>
        <v>119103</v>
      </c>
      <c r="C20" s="13">
        <f t="shared" ref="C20:D20" si="6">+C18+C19</f>
        <v>109207</v>
      </c>
      <c r="D20" s="13">
        <f t="shared" si="6"/>
        <v>67091</v>
      </c>
    </row>
    <row r="21" spans="1:4" x14ac:dyDescent="0.3">
      <c r="A21" t="s">
        <v>17</v>
      </c>
      <c r="B21" s="12">
        <v>19300</v>
      </c>
      <c r="C21" s="12">
        <v>14527</v>
      </c>
      <c r="D21" s="12">
        <v>9680</v>
      </c>
    </row>
    <row r="22" spans="1:4" ht="15" thickBot="1" x14ac:dyDescent="0.35">
      <c r="A22" s="9" t="s">
        <v>18</v>
      </c>
      <c r="B22" s="14">
        <f>+B20-B21</f>
        <v>99803</v>
      </c>
      <c r="C22" s="14">
        <f t="shared" ref="C22:D22" si="7">+C20-C21</f>
        <v>94680</v>
      </c>
      <c r="D22" s="14">
        <f t="shared" si="7"/>
        <v>57411</v>
      </c>
    </row>
    <row r="23" spans="1:4" ht="15" thickTop="1" x14ac:dyDescent="0.3">
      <c r="A23" t="s">
        <v>19</v>
      </c>
    </row>
    <row r="24" spans="1:4" x14ac:dyDescent="0.3">
      <c r="A24" s="1" t="s">
        <v>20</v>
      </c>
      <c r="B24" s="10">
        <v>6.15</v>
      </c>
      <c r="C24" s="10">
        <v>5.67</v>
      </c>
      <c r="D24" s="10">
        <v>3.31</v>
      </c>
    </row>
    <row r="25" spans="1:4" x14ac:dyDescent="0.3">
      <c r="A25" s="1" t="s">
        <v>21</v>
      </c>
      <c r="B25" s="10">
        <v>6.11</v>
      </c>
      <c r="C25" s="10">
        <v>5.61</v>
      </c>
      <c r="D25" s="10">
        <v>3.28</v>
      </c>
    </row>
    <row r="26" spans="1:4" x14ac:dyDescent="0.3">
      <c r="A26" t="s">
        <v>22</v>
      </c>
    </row>
    <row r="27" spans="1:4" x14ac:dyDescent="0.3">
      <c r="A27" s="1" t="s">
        <v>20</v>
      </c>
      <c r="B27" s="2">
        <v>16215963</v>
      </c>
      <c r="C27" s="2">
        <v>16701272</v>
      </c>
      <c r="D27" s="2">
        <v>17352119</v>
      </c>
    </row>
    <row r="28" spans="1:4" x14ac:dyDescent="0.3">
      <c r="A28" s="1" t="s">
        <v>21</v>
      </c>
      <c r="B28" s="2">
        <v>16325819</v>
      </c>
      <c r="C28" s="2">
        <v>16864919</v>
      </c>
      <c r="D28" s="2">
        <v>17528214</v>
      </c>
    </row>
    <row r="31" spans="1:4" x14ac:dyDescent="0.3">
      <c r="A31" s="24" t="s">
        <v>24</v>
      </c>
      <c r="B31" s="24"/>
      <c r="C31" s="24"/>
      <c r="D31" s="24"/>
    </row>
    <row r="32" spans="1:4" x14ac:dyDescent="0.3">
      <c r="B32" s="23" t="s">
        <v>142</v>
      </c>
      <c r="C32" s="23"/>
      <c r="D32" s="23"/>
    </row>
    <row r="33" spans="1:4" x14ac:dyDescent="0.3">
      <c r="B33" s="7">
        <f>+B4</f>
        <v>2022</v>
      </c>
      <c r="C33" s="7">
        <f t="shared" ref="C33:D33" si="8">+C4</f>
        <v>2021</v>
      </c>
      <c r="D33" s="7">
        <f t="shared" si="8"/>
        <v>2020</v>
      </c>
    </row>
    <row r="35" spans="1:4" x14ac:dyDescent="0.3">
      <c r="A35" t="s">
        <v>25</v>
      </c>
    </row>
    <row r="36" spans="1:4" x14ac:dyDescent="0.3">
      <c r="A36" s="1" t="s">
        <v>26</v>
      </c>
      <c r="B36" s="12">
        <v>23646</v>
      </c>
      <c r="C36" s="12">
        <v>34940</v>
      </c>
      <c r="D36" s="12">
        <v>38016</v>
      </c>
    </row>
    <row r="37" spans="1:4" x14ac:dyDescent="0.3">
      <c r="A37" s="1" t="s">
        <v>27</v>
      </c>
      <c r="B37" s="12">
        <v>24658</v>
      </c>
      <c r="C37" s="12">
        <v>27699</v>
      </c>
      <c r="D37" s="12">
        <v>52927</v>
      </c>
    </row>
    <row r="38" spans="1:4" x14ac:dyDescent="0.3">
      <c r="A38" s="1" t="s">
        <v>28</v>
      </c>
      <c r="B38" s="12">
        <v>28184</v>
      </c>
      <c r="C38" s="12">
        <v>26278</v>
      </c>
      <c r="D38" s="12">
        <v>16120</v>
      </c>
    </row>
    <row r="39" spans="1:4" x14ac:dyDescent="0.3">
      <c r="A39" s="1" t="s">
        <v>29</v>
      </c>
      <c r="B39" s="12">
        <v>4946</v>
      </c>
      <c r="C39" s="12">
        <v>6580</v>
      </c>
      <c r="D39" s="12">
        <v>4061</v>
      </c>
    </row>
    <row r="40" spans="1:4" x14ac:dyDescent="0.3">
      <c r="A40" s="1" t="s">
        <v>47</v>
      </c>
      <c r="B40" s="12">
        <v>32748</v>
      </c>
      <c r="C40" s="12">
        <v>25228</v>
      </c>
      <c r="D40" s="12">
        <v>21325</v>
      </c>
    </row>
    <row r="41" spans="1:4" x14ac:dyDescent="0.3">
      <c r="A41" s="1" t="s">
        <v>30</v>
      </c>
      <c r="B41" s="12">
        <v>21223</v>
      </c>
      <c r="C41" s="12">
        <v>14111</v>
      </c>
      <c r="D41" s="12">
        <v>11264</v>
      </c>
    </row>
    <row r="42" spans="1:4" x14ac:dyDescent="0.3">
      <c r="A42" s="8" t="s">
        <v>31</v>
      </c>
      <c r="B42" s="13">
        <f>+SUM(B36:B41)</f>
        <v>135405</v>
      </c>
      <c r="C42" s="13">
        <f t="shared" ref="C42:D42" si="9">+SUM(C36:C41)</f>
        <v>134836</v>
      </c>
      <c r="D42" s="13">
        <f t="shared" si="9"/>
        <v>143713</v>
      </c>
    </row>
    <row r="43" spans="1:4" x14ac:dyDescent="0.3">
      <c r="A43" t="s">
        <v>48</v>
      </c>
      <c r="B43" s="12"/>
      <c r="C43" s="12"/>
      <c r="D43" s="12"/>
    </row>
    <row r="44" spans="1:4" x14ac:dyDescent="0.3">
      <c r="A44" s="1" t="s">
        <v>27</v>
      </c>
      <c r="B44" s="12">
        <v>120805</v>
      </c>
      <c r="C44" s="12">
        <v>127877</v>
      </c>
      <c r="D44" s="12">
        <v>100887</v>
      </c>
    </row>
    <row r="45" spans="1:4" x14ac:dyDescent="0.3">
      <c r="A45" s="1" t="s">
        <v>32</v>
      </c>
      <c r="B45" s="12">
        <v>42117</v>
      </c>
      <c r="C45" s="12">
        <v>39440</v>
      </c>
      <c r="D45" s="12">
        <v>36766</v>
      </c>
    </row>
    <row r="46" spans="1:4" x14ac:dyDescent="0.3">
      <c r="A46" s="1" t="s">
        <v>49</v>
      </c>
      <c r="B46" s="12">
        <v>54428</v>
      </c>
      <c r="C46" s="12">
        <v>48849</v>
      </c>
      <c r="D46" s="12">
        <v>42522</v>
      </c>
    </row>
    <row r="47" spans="1:4" x14ac:dyDescent="0.3">
      <c r="A47" s="8" t="s">
        <v>50</v>
      </c>
      <c r="B47" s="13">
        <f>+SUM(B44:B46)</f>
        <v>217350</v>
      </c>
      <c r="C47" s="13">
        <f t="shared" ref="C47:D47" si="10">+SUM(C44:C46)</f>
        <v>216166</v>
      </c>
      <c r="D47" s="13">
        <f t="shared" si="10"/>
        <v>180175</v>
      </c>
    </row>
    <row r="48" spans="1:4" ht="15" thickBot="1" x14ac:dyDescent="0.35">
      <c r="A48" s="9" t="s">
        <v>33</v>
      </c>
      <c r="B48" s="14">
        <f>+B42+B47</f>
        <v>352755</v>
      </c>
      <c r="C48" s="14">
        <f t="shared" ref="C48:D48" si="11">+C42+C47</f>
        <v>351002</v>
      </c>
      <c r="D48" s="14">
        <f t="shared" si="11"/>
        <v>323888</v>
      </c>
    </row>
    <row r="49" spans="1:4" ht="15" thickTop="1" x14ac:dyDescent="0.3"/>
    <row r="50" spans="1:4" x14ac:dyDescent="0.3">
      <c r="A50" t="s">
        <v>34</v>
      </c>
    </row>
    <row r="51" spans="1:4" x14ac:dyDescent="0.3">
      <c r="A51" s="1" t="s">
        <v>35</v>
      </c>
      <c r="B51" s="12">
        <v>64115</v>
      </c>
      <c r="C51" s="12">
        <v>54763</v>
      </c>
      <c r="D51" s="12">
        <v>42296</v>
      </c>
    </row>
    <row r="52" spans="1:4" x14ac:dyDescent="0.3">
      <c r="A52" s="1" t="s">
        <v>36</v>
      </c>
      <c r="B52" s="12">
        <v>60845</v>
      </c>
      <c r="C52" s="12">
        <v>47493</v>
      </c>
      <c r="D52" s="12">
        <v>42684</v>
      </c>
    </row>
    <row r="53" spans="1:4" x14ac:dyDescent="0.3">
      <c r="A53" s="1" t="s">
        <v>37</v>
      </c>
      <c r="B53" s="12">
        <v>7912</v>
      </c>
      <c r="C53" s="12">
        <v>7612</v>
      </c>
      <c r="D53" s="12">
        <v>6643</v>
      </c>
    </row>
    <row r="54" spans="1:4" x14ac:dyDescent="0.3">
      <c r="A54" s="1" t="s">
        <v>38</v>
      </c>
      <c r="B54" s="12">
        <v>9982</v>
      </c>
      <c r="C54" s="12">
        <v>6000</v>
      </c>
      <c r="D54" s="12">
        <v>4996</v>
      </c>
    </row>
    <row r="55" spans="1:4" x14ac:dyDescent="0.3">
      <c r="A55" s="1" t="s">
        <v>39</v>
      </c>
      <c r="B55" s="12">
        <v>11128</v>
      </c>
      <c r="C55" s="12">
        <v>9613</v>
      </c>
      <c r="D55" s="12">
        <v>8773</v>
      </c>
    </row>
    <row r="56" spans="1:4" x14ac:dyDescent="0.3">
      <c r="A56" s="8" t="s">
        <v>40</v>
      </c>
      <c r="B56" s="13">
        <f>+SUM(B51:B55)</f>
        <v>153982</v>
      </c>
      <c r="C56" s="13">
        <f t="shared" ref="C56:D56" si="12">+SUM(C51:C55)</f>
        <v>125481</v>
      </c>
      <c r="D56" s="13">
        <f t="shared" si="12"/>
        <v>105392</v>
      </c>
    </row>
    <row r="57" spans="1:4" x14ac:dyDescent="0.3">
      <c r="A57" t="s">
        <v>51</v>
      </c>
      <c r="B57" s="12"/>
      <c r="C57" s="12"/>
      <c r="D57" s="12"/>
    </row>
    <row r="58" spans="1:4" x14ac:dyDescent="0.3">
      <c r="A58" s="1" t="s">
        <v>37</v>
      </c>
      <c r="B58" s="12"/>
      <c r="C58" s="12"/>
      <c r="D58" s="12"/>
    </row>
    <row r="59" spans="1:4" x14ac:dyDescent="0.3">
      <c r="A59" s="1" t="s">
        <v>39</v>
      </c>
      <c r="B59" s="12">
        <v>98959</v>
      </c>
      <c r="C59" s="12">
        <v>109106</v>
      </c>
      <c r="D59" s="12">
        <v>98667</v>
      </c>
    </row>
    <row r="60" spans="1:4" x14ac:dyDescent="0.3">
      <c r="A60" s="1" t="s">
        <v>52</v>
      </c>
      <c r="B60" s="12">
        <v>49142</v>
      </c>
      <c r="C60" s="12">
        <v>53325</v>
      </c>
      <c r="D60" s="12">
        <v>54490</v>
      </c>
    </row>
    <row r="61" spans="1:4" x14ac:dyDescent="0.3">
      <c r="A61" s="22" t="s">
        <v>53</v>
      </c>
      <c r="B61" s="21">
        <f>+B59+B60</f>
        <v>148101</v>
      </c>
      <c r="C61" s="21">
        <f t="shared" ref="C61:D61" si="13">+C59+C60</f>
        <v>162431</v>
      </c>
      <c r="D61" s="21">
        <f t="shared" si="13"/>
        <v>153157</v>
      </c>
    </row>
    <row r="62" spans="1:4" x14ac:dyDescent="0.3">
      <c r="A62" s="8" t="s">
        <v>41</v>
      </c>
      <c r="B62" s="13">
        <f>+B56+B61</f>
        <v>302083</v>
      </c>
      <c r="C62" s="13">
        <f t="shared" ref="C62:D62" si="14">+C56+C61</f>
        <v>287912</v>
      </c>
      <c r="D62" s="13">
        <f t="shared" si="14"/>
        <v>258549</v>
      </c>
    </row>
    <row r="63" spans="1:4" x14ac:dyDescent="0.3">
      <c r="B63" s="12"/>
      <c r="C63" s="12"/>
      <c r="D63" s="12"/>
    </row>
    <row r="64" spans="1:4" x14ac:dyDescent="0.3">
      <c r="A64" t="s">
        <v>42</v>
      </c>
      <c r="B64" s="12"/>
      <c r="C64" s="12"/>
      <c r="D64" s="12"/>
    </row>
    <row r="65" spans="1:4" x14ac:dyDescent="0.3">
      <c r="A65" s="1" t="s">
        <v>54</v>
      </c>
      <c r="B65" s="12">
        <v>64849</v>
      </c>
      <c r="C65" s="12">
        <v>57365</v>
      </c>
      <c r="D65" s="12">
        <v>50779</v>
      </c>
    </row>
    <row r="66" spans="1:4" x14ac:dyDescent="0.3">
      <c r="A66" s="1" t="s">
        <v>43</v>
      </c>
      <c r="B66" s="12">
        <v>-3068</v>
      </c>
      <c r="C66" s="12">
        <v>5562</v>
      </c>
      <c r="D66" s="12">
        <v>14966</v>
      </c>
    </row>
    <row r="67" spans="1:4" x14ac:dyDescent="0.3">
      <c r="A67" s="1" t="s">
        <v>44</v>
      </c>
      <c r="B67" s="12">
        <v>-11109</v>
      </c>
      <c r="C67" s="12">
        <v>163</v>
      </c>
      <c r="D67" s="12">
        <v>-406</v>
      </c>
    </row>
    <row r="68" spans="1:4" x14ac:dyDescent="0.3">
      <c r="A68" s="8" t="s">
        <v>45</v>
      </c>
      <c r="B68" s="13">
        <f>+SUM(B65:B67)</f>
        <v>50672</v>
      </c>
      <c r="C68" s="13">
        <f t="shared" ref="C68:D68" si="15">+SUM(C65:C67)</f>
        <v>63090</v>
      </c>
      <c r="D68" s="13">
        <f t="shared" si="15"/>
        <v>65339</v>
      </c>
    </row>
    <row r="69" spans="1:4" ht="15" thickBot="1" x14ac:dyDescent="0.35">
      <c r="A69" s="9" t="s">
        <v>46</v>
      </c>
      <c r="B69" s="14">
        <f>+B68+B62</f>
        <v>352755</v>
      </c>
      <c r="C69" s="14">
        <f t="shared" ref="C69:D69" si="16">+C68+C62</f>
        <v>351002</v>
      </c>
      <c r="D69" s="14">
        <f t="shared" si="16"/>
        <v>323888</v>
      </c>
    </row>
    <row r="70" spans="1:4" ht="15" thickTop="1" x14ac:dyDescent="0.3"/>
    <row r="71" spans="1:4" x14ac:dyDescent="0.3">
      <c r="A71" s="24" t="s">
        <v>55</v>
      </c>
      <c r="B71" s="24"/>
      <c r="C71" s="24"/>
      <c r="D71" s="24"/>
    </row>
    <row r="72" spans="1:4" x14ac:dyDescent="0.3">
      <c r="B72" s="23" t="s">
        <v>23</v>
      </c>
      <c r="C72" s="23"/>
      <c r="D72" s="23"/>
    </row>
    <row r="73" spans="1:4" x14ac:dyDescent="0.3">
      <c r="B73" s="7">
        <f>+B33</f>
        <v>2022</v>
      </c>
      <c r="C73" s="7">
        <f t="shared" ref="C73:D73" si="17">+C33</f>
        <v>2021</v>
      </c>
      <c r="D73" s="7">
        <f t="shared" si="17"/>
        <v>2020</v>
      </c>
    </row>
    <row r="75" spans="1:4" x14ac:dyDescent="0.3">
      <c r="A75" s="7" t="s">
        <v>56</v>
      </c>
      <c r="B75" s="15"/>
      <c r="C75" s="15"/>
      <c r="D75" s="15"/>
    </row>
    <row r="76" spans="1:4" x14ac:dyDescent="0.3">
      <c r="A76" t="s">
        <v>57</v>
      </c>
      <c r="B76" s="12">
        <f>+B22</f>
        <v>99803</v>
      </c>
      <c r="C76" s="12">
        <f t="shared" ref="C76:D76" si="18">+C22</f>
        <v>94680</v>
      </c>
      <c r="D76" s="12">
        <f t="shared" si="18"/>
        <v>57411</v>
      </c>
    </row>
    <row r="77" spans="1:4" x14ac:dyDescent="0.3">
      <c r="A77" s="11" t="s">
        <v>18</v>
      </c>
      <c r="B77" s="15"/>
      <c r="C77" s="15"/>
      <c r="D77" s="15"/>
    </row>
    <row r="78" spans="1:4" x14ac:dyDescent="0.3">
      <c r="A78" s="1" t="s">
        <v>58</v>
      </c>
      <c r="B78" s="12"/>
      <c r="C78" s="12"/>
      <c r="D78" s="12"/>
    </row>
    <row r="79" spans="1:4" x14ac:dyDescent="0.3">
      <c r="A79" s="3" t="s">
        <v>59</v>
      </c>
      <c r="B79" s="12">
        <v>11104</v>
      </c>
      <c r="C79" s="12">
        <v>11284</v>
      </c>
      <c r="D79" s="12">
        <v>11056</v>
      </c>
    </row>
    <row r="80" spans="1:4" x14ac:dyDescent="0.3">
      <c r="A80" s="3" t="s">
        <v>83</v>
      </c>
      <c r="B80" s="12">
        <v>9038</v>
      </c>
      <c r="C80" s="12">
        <v>7906</v>
      </c>
      <c r="D80" s="12">
        <v>6829</v>
      </c>
    </row>
    <row r="81" spans="1:4" x14ac:dyDescent="0.3">
      <c r="A81" s="3" t="s">
        <v>60</v>
      </c>
      <c r="B81" s="12">
        <v>895</v>
      </c>
      <c r="C81" s="12">
        <v>-4774</v>
      </c>
      <c r="D81" s="12">
        <v>-215</v>
      </c>
    </row>
    <row r="82" spans="1:4" x14ac:dyDescent="0.3">
      <c r="A82" s="3" t="s">
        <v>61</v>
      </c>
      <c r="B82" s="12">
        <v>111</v>
      </c>
      <c r="C82" s="12">
        <v>-147</v>
      </c>
      <c r="D82" s="12">
        <v>-97</v>
      </c>
    </row>
    <row r="83" spans="1:4" x14ac:dyDescent="0.3">
      <c r="A83" t="s">
        <v>62</v>
      </c>
      <c r="B83" s="12"/>
      <c r="C83" s="12"/>
      <c r="D83" s="12"/>
    </row>
    <row r="84" spans="1:4" x14ac:dyDescent="0.3">
      <c r="A84" s="1" t="s">
        <v>28</v>
      </c>
      <c r="B84" s="12">
        <v>-1823</v>
      </c>
      <c r="C84" s="12">
        <v>-10125</v>
      </c>
      <c r="D84" s="12">
        <v>6917</v>
      </c>
    </row>
    <row r="85" spans="1:4" x14ac:dyDescent="0.3">
      <c r="A85" s="1" t="s">
        <v>29</v>
      </c>
      <c r="B85" s="12">
        <v>1484</v>
      </c>
      <c r="C85" s="12">
        <v>-2642</v>
      </c>
      <c r="D85" s="12">
        <v>-127</v>
      </c>
    </row>
    <row r="86" spans="1:4" x14ac:dyDescent="0.3">
      <c r="A86" s="1" t="s">
        <v>47</v>
      </c>
      <c r="B86" s="12">
        <v>-7520</v>
      </c>
      <c r="C86" s="12">
        <v>-3903</v>
      </c>
      <c r="D86" s="12">
        <v>1553</v>
      </c>
    </row>
    <row r="87" spans="1:4" x14ac:dyDescent="0.3">
      <c r="A87" s="1" t="s">
        <v>84</v>
      </c>
      <c r="B87" s="12">
        <v>-6499</v>
      </c>
      <c r="C87" s="12">
        <v>-8042</v>
      </c>
      <c r="D87" s="12">
        <v>-9588</v>
      </c>
    </row>
    <row r="88" spans="1:4" x14ac:dyDescent="0.3">
      <c r="A88" s="1" t="s">
        <v>35</v>
      </c>
      <c r="B88" s="12">
        <v>9448</v>
      </c>
      <c r="C88" s="12">
        <v>12326</v>
      </c>
      <c r="D88" s="12">
        <v>-4062</v>
      </c>
    </row>
    <row r="89" spans="1:4" x14ac:dyDescent="0.3">
      <c r="A89" s="1" t="s">
        <v>37</v>
      </c>
      <c r="B89" s="12">
        <v>478</v>
      </c>
      <c r="C89" s="12">
        <v>1676</v>
      </c>
      <c r="D89" s="12">
        <v>2081</v>
      </c>
    </row>
    <row r="90" spans="1:4" x14ac:dyDescent="0.3">
      <c r="A90" s="1" t="s">
        <v>85</v>
      </c>
      <c r="B90" s="12">
        <v>5632</v>
      </c>
      <c r="C90" s="12">
        <v>5799</v>
      </c>
      <c r="D90" s="12">
        <v>8916</v>
      </c>
    </row>
    <row r="91" spans="1:4" x14ac:dyDescent="0.3">
      <c r="A91" s="8" t="s">
        <v>63</v>
      </c>
      <c r="B91" s="13">
        <f>+SUM(B76:B90)</f>
        <v>122151</v>
      </c>
      <c r="C91" s="13">
        <f t="shared" ref="C91:D91" si="19">+SUM(C76:C90)</f>
        <v>104038</v>
      </c>
      <c r="D91" s="13">
        <f t="shared" si="19"/>
        <v>80674</v>
      </c>
    </row>
    <row r="92" spans="1:4" x14ac:dyDescent="0.3">
      <c r="A92" s="7" t="s">
        <v>64</v>
      </c>
      <c r="B92" s="12"/>
      <c r="C92" s="12"/>
      <c r="D92" s="12"/>
    </row>
    <row r="93" spans="1:4" x14ac:dyDescent="0.3">
      <c r="A93" s="1" t="s">
        <v>65</v>
      </c>
      <c r="B93" s="12">
        <v>-76923</v>
      </c>
      <c r="C93" s="12">
        <v>-109558</v>
      </c>
      <c r="D93" s="12">
        <v>-114938</v>
      </c>
    </row>
    <row r="94" spans="1:4" x14ac:dyDescent="0.3">
      <c r="A94" s="1" t="s">
        <v>66</v>
      </c>
      <c r="B94" s="12">
        <v>29917</v>
      </c>
      <c r="C94" s="12">
        <v>59023</v>
      </c>
      <c r="D94" s="12">
        <v>69918</v>
      </c>
    </row>
    <row r="95" spans="1:4" x14ac:dyDescent="0.3">
      <c r="A95" s="1" t="s">
        <v>67</v>
      </c>
      <c r="B95" s="12">
        <v>37446</v>
      </c>
      <c r="C95" s="12">
        <v>47460</v>
      </c>
      <c r="D95" s="12">
        <v>50473</v>
      </c>
    </row>
    <row r="96" spans="1:4" x14ac:dyDescent="0.3">
      <c r="A96" s="1" t="s">
        <v>68</v>
      </c>
      <c r="B96" s="12">
        <v>-10708</v>
      </c>
      <c r="C96" s="12">
        <v>-11085</v>
      </c>
      <c r="D96" s="12">
        <v>-7309</v>
      </c>
    </row>
    <row r="97" spans="1:4" x14ac:dyDescent="0.3">
      <c r="A97" s="1" t="s">
        <v>69</v>
      </c>
      <c r="B97" s="12">
        <v>-306</v>
      </c>
      <c r="C97" s="12">
        <v>-33</v>
      </c>
      <c r="D97" s="12">
        <v>-1524</v>
      </c>
    </row>
    <row r="98" spans="1:4" x14ac:dyDescent="0.3">
      <c r="A98" s="1" t="s">
        <v>61</v>
      </c>
      <c r="B98" s="12">
        <v>-1780</v>
      </c>
      <c r="C98" s="12">
        <v>-352</v>
      </c>
      <c r="D98" s="12">
        <v>-909</v>
      </c>
    </row>
    <row r="99" spans="1:4" x14ac:dyDescent="0.3">
      <c r="A99" s="8" t="s">
        <v>70</v>
      </c>
      <c r="B99" s="13">
        <f>+SUM(B93:B98)</f>
        <v>-22354</v>
      </c>
      <c r="C99" s="13">
        <f t="shared" ref="C99:D99" si="20">+SUM(C93:C98)</f>
        <v>-14545</v>
      </c>
      <c r="D99" s="13">
        <f t="shared" si="20"/>
        <v>-4289</v>
      </c>
    </row>
    <row r="100" spans="1:4" x14ac:dyDescent="0.3">
      <c r="A100" s="7" t="s">
        <v>71</v>
      </c>
      <c r="B100" s="12"/>
      <c r="C100" s="12"/>
      <c r="D100" s="12"/>
    </row>
    <row r="101" spans="1:4" x14ac:dyDescent="0.3">
      <c r="A101" s="1" t="s">
        <v>86</v>
      </c>
      <c r="B101" s="12">
        <v>-6223</v>
      </c>
      <c r="C101" s="12">
        <v>-6556</v>
      </c>
      <c r="D101" s="12">
        <v>-3634</v>
      </c>
    </row>
    <row r="102" spans="1:4" x14ac:dyDescent="0.3">
      <c r="A102" s="1" t="s">
        <v>72</v>
      </c>
      <c r="B102" s="12">
        <v>-14841</v>
      </c>
      <c r="C102" s="12">
        <v>-14467</v>
      </c>
      <c r="D102" s="12">
        <v>-14081</v>
      </c>
    </row>
    <row r="103" spans="1:4" x14ac:dyDescent="0.3">
      <c r="A103" s="1" t="s">
        <v>73</v>
      </c>
      <c r="B103" s="12">
        <v>-89402</v>
      </c>
      <c r="C103" s="12">
        <v>-85971</v>
      </c>
      <c r="D103" s="12">
        <v>-72358</v>
      </c>
    </row>
    <row r="104" spans="1:4" x14ac:dyDescent="0.3">
      <c r="A104" s="1" t="s">
        <v>74</v>
      </c>
      <c r="B104" s="12">
        <v>5465</v>
      </c>
      <c r="C104" s="12">
        <v>20393</v>
      </c>
      <c r="D104" s="12">
        <v>16091</v>
      </c>
    </row>
    <row r="105" spans="1:4" x14ac:dyDescent="0.3">
      <c r="A105" s="1" t="s">
        <v>75</v>
      </c>
      <c r="B105" s="12">
        <v>-9543</v>
      </c>
      <c r="C105" s="12">
        <v>-8750</v>
      </c>
      <c r="D105" s="12">
        <v>-12629</v>
      </c>
    </row>
    <row r="106" spans="1:4" x14ac:dyDescent="0.3">
      <c r="A106" s="1" t="s">
        <v>76</v>
      </c>
      <c r="B106" s="12">
        <v>3955</v>
      </c>
      <c r="C106" s="12">
        <v>1022</v>
      </c>
      <c r="D106" s="12">
        <v>-963</v>
      </c>
    </row>
    <row r="107" spans="1:4" x14ac:dyDescent="0.3">
      <c r="A107" s="1" t="s">
        <v>61</v>
      </c>
      <c r="B107" s="12">
        <v>-160</v>
      </c>
      <c r="C107" s="12">
        <v>976</v>
      </c>
      <c r="D107" s="12">
        <v>754</v>
      </c>
    </row>
    <row r="108" spans="1:4" x14ac:dyDescent="0.3">
      <c r="A108" s="8" t="s">
        <v>77</v>
      </c>
      <c r="B108" s="13">
        <f>+SUM(B101:B107)</f>
        <v>-110749</v>
      </c>
      <c r="C108" s="13">
        <f t="shared" ref="C108:D108" si="21">+SUM(C101:C107)</f>
        <v>-93353</v>
      </c>
      <c r="D108" s="13">
        <f t="shared" si="21"/>
        <v>-86820</v>
      </c>
    </row>
    <row r="109" spans="1:4" x14ac:dyDescent="0.3">
      <c r="A109" s="8" t="s">
        <v>78</v>
      </c>
      <c r="B109" s="13">
        <f>+B91+B99+B108</f>
        <v>-10952</v>
      </c>
      <c r="C109" s="13">
        <f t="shared" ref="C109:D109" si="22">+C91+C99+C108</f>
        <v>-3860</v>
      </c>
      <c r="D109" s="13">
        <f t="shared" si="22"/>
        <v>-10435</v>
      </c>
    </row>
    <row r="110" spans="1:4" ht="15" thickBot="1" x14ac:dyDescent="0.35">
      <c r="A110" s="9" t="s">
        <v>79</v>
      </c>
      <c r="B110" s="14">
        <v>24977</v>
      </c>
      <c r="C110" s="14">
        <v>35929</v>
      </c>
      <c r="D110" s="14">
        <v>39789</v>
      </c>
    </row>
    <row r="111" spans="1:4" ht="15" thickTop="1" x14ac:dyDescent="0.3">
      <c r="B111" s="12"/>
      <c r="C111" s="12"/>
      <c r="D111" s="12"/>
    </row>
    <row r="112" spans="1:4" x14ac:dyDescent="0.3">
      <c r="A112" t="s">
        <v>80</v>
      </c>
      <c r="B112" s="12"/>
      <c r="C112" s="12"/>
      <c r="D112" s="12"/>
    </row>
    <row r="113" spans="1:4" x14ac:dyDescent="0.3">
      <c r="A113" t="s">
        <v>81</v>
      </c>
      <c r="B113" s="12">
        <v>19573</v>
      </c>
      <c r="C113" s="12">
        <v>25385</v>
      </c>
      <c r="D113" s="12">
        <v>9501</v>
      </c>
    </row>
    <row r="114" spans="1:4" x14ac:dyDescent="0.3">
      <c r="A114" t="s">
        <v>82</v>
      </c>
      <c r="B114" s="12">
        <v>2865</v>
      </c>
      <c r="C114" s="12">
        <v>2687</v>
      </c>
      <c r="D114" s="12">
        <v>3002</v>
      </c>
    </row>
  </sheetData>
  <mergeCells count="6">
    <mergeCell ref="B3:D3"/>
    <mergeCell ref="B32:D32"/>
    <mergeCell ref="B72:D72"/>
    <mergeCell ref="A2:D2"/>
    <mergeCell ref="A31:D31"/>
    <mergeCell ref="A71:D7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1"/>
  <sheetViews>
    <sheetView tabSelected="1" zoomScale="145" workbookViewId="0">
      <selection activeCell="C32" sqref="C32"/>
    </sheetView>
  </sheetViews>
  <sheetFormatPr defaultRowHeight="14.4" x14ac:dyDescent="0.3"/>
  <cols>
    <col min="1" max="1" width="4.6640625" customWidth="1"/>
    <col min="2" max="2" width="44.88671875" customWidth="1"/>
  </cols>
  <sheetData>
    <row r="1" spans="1:10" ht="60" customHeight="1" x14ac:dyDescent="0.5">
      <c r="A1" s="6"/>
      <c r="B1" s="20" t="s">
        <v>0</v>
      </c>
      <c r="C1" s="19"/>
      <c r="D1" s="19"/>
      <c r="E1" s="19"/>
      <c r="F1" s="19"/>
      <c r="G1" s="19"/>
      <c r="H1" s="19"/>
      <c r="I1" s="19"/>
      <c r="J1" s="19"/>
    </row>
    <row r="2" spans="1:10" x14ac:dyDescent="0.3">
      <c r="C2" s="23" t="s">
        <v>23</v>
      </c>
      <c r="D2" s="23"/>
      <c r="E2" s="23"/>
    </row>
    <row r="3" spans="1:10" x14ac:dyDescent="0.3">
      <c r="C3" s="7">
        <f>+'Financial Statements'!B4</f>
        <v>2022</v>
      </c>
      <c r="D3" s="7">
        <f>+'Financial Statements'!C4</f>
        <v>2021</v>
      </c>
      <c r="E3" s="7">
        <f>+'Financial Statements'!D4</f>
        <v>2020</v>
      </c>
    </row>
    <row r="4" spans="1:10" x14ac:dyDescent="0.3">
      <c r="A4" s="18">
        <v>1</v>
      </c>
      <c r="B4" s="7" t="s">
        <v>99</v>
      </c>
    </row>
    <row r="5" spans="1:10" x14ac:dyDescent="0.3">
      <c r="A5" s="18">
        <f>+A4+0.1</f>
        <v>1.1000000000000001</v>
      </c>
      <c r="B5" s="1" t="s">
        <v>100</v>
      </c>
      <c r="C5">
        <v>0.88</v>
      </c>
      <c r="D5">
        <v>1.07</v>
      </c>
      <c r="E5">
        <v>1.36</v>
      </c>
    </row>
    <row r="6" spans="1:10" x14ac:dyDescent="0.3">
      <c r="A6" s="18">
        <f t="shared" ref="A6:A13" si="0">+A5+0.1</f>
        <v>1.2000000000000002</v>
      </c>
      <c r="B6" s="1" t="s">
        <v>101</v>
      </c>
      <c r="C6">
        <v>0.85</v>
      </c>
      <c r="D6">
        <v>1.02</v>
      </c>
      <c r="E6">
        <v>1.32</v>
      </c>
    </row>
    <row r="7" spans="1:10" x14ac:dyDescent="0.3">
      <c r="A7" s="18">
        <f t="shared" si="0"/>
        <v>1.3000000000000003</v>
      </c>
      <c r="B7" s="1" t="s">
        <v>102</v>
      </c>
      <c r="C7">
        <v>0.15</v>
      </c>
      <c r="D7">
        <v>0.27</v>
      </c>
      <c r="E7">
        <v>0.36</v>
      </c>
    </row>
    <row r="8" spans="1:10" x14ac:dyDescent="0.3">
      <c r="A8" s="18">
        <f t="shared" si="0"/>
        <v>1.4000000000000004</v>
      </c>
      <c r="B8" s="1" t="s">
        <v>103</v>
      </c>
      <c r="C8">
        <v>543.73</v>
      </c>
      <c r="D8">
        <v>739.5</v>
      </c>
      <c r="E8">
        <v>1010.6</v>
      </c>
    </row>
    <row r="9" spans="1:10" x14ac:dyDescent="0.3">
      <c r="A9" s="18">
        <f t="shared" si="0"/>
        <v>1.5000000000000004</v>
      </c>
      <c r="B9" s="1" t="s">
        <v>104</v>
      </c>
      <c r="C9">
        <v>8.07</v>
      </c>
      <c r="D9">
        <v>11.28</v>
      </c>
      <c r="E9">
        <v>8.74</v>
      </c>
    </row>
    <row r="10" spans="1:10" x14ac:dyDescent="0.3">
      <c r="A10" s="18">
        <f t="shared" si="0"/>
        <v>1.6000000000000005</v>
      </c>
      <c r="B10" s="1" t="s">
        <v>105</v>
      </c>
      <c r="C10">
        <v>104.69</v>
      </c>
      <c r="D10">
        <v>93.85</v>
      </c>
      <c r="E10">
        <v>91.05</v>
      </c>
    </row>
    <row r="11" spans="1:10" x14ac:dyDescent="0.3">
      <c r="A11" s="18">
        <f t="shared" si="0"/>
        <v>1.7000000000000006</v>
      </c>
      <c r="B11" s="1" t="s">
        <v>106</v>
      </c>
      <c r="C11" s="25">
        <v>26.087825363656648</v>
      </c>
      <c r="D11" s="25">
        <v>26.21931184171321</v>
      </c>
      <c r="E11" s="25">
        <v>21.433437152796749</v>
      </c>
    </row>
    <row r="12" spans="1:10" x14ac:dyDescent="0.3">
      <c r="A12" s="18">
        <f t="shared" si="0"/>
        <v>1.8000000000000007</v>
      </c>
      <c r="B12" s="1" t="s">
        <v>107</v>
      </c>
      <c r="C12" s="25">
        <v>-28.6805020186241</v>
      </c>
      <c r="D12" s="25">
        <v>-21.856078312380241</v>
      </c>
      <c r="E12" s="25">
        <v>-29.40449520062657</v>
      </c>
    </row>
    <row r="13" spans="1:10" x14ac:dyDescent="0.3">
      <c r="A13" s="18">
        <f t="shared" si="0"/>
        <v>1.9000000000000008</v>
      </c>
      <c r="B13" s="1" t="s">
        <v>108</v>
      </c>
      <c r="C13" s="25">
        <v>-4.7110527276784806</v>
      </c>
      <c r="D13" s="25">
        <v>2.5572895737486232</v>
      </c>
      <c r="E13" s="25">
        <v>13.9595286232082</v>
      </c>
    </row>
    <row r="14" spans="1:10" x14ac:dyDescent="0.3">
      <c r="A14" s="18"/>
      <c r="B14" s="3" t="s">
        <v>109</v>
      </c>
      <c r="C14">
        <v>-18577</v>
      </c>
      <c r="D14">
        <v>9355</v>
      </c>
      <c r="E14">
        <v>38321</v>
      </c>
    </row>
    <row r="15" spans="1:10" x14ac:dyDescent="0.3">
      <c r="A15" s="18"/>
    </row>
    <row r="16" spans="1:10" x14ac:dyDescent="0.3">
      <c r="A16" s="18">
        <f>+A4+1</f>
        <v>2</v>
      </c>
      <c r="B16" s="17" t="s">
        <v>110</v>
      </c>
    </row>
    <row r="17" spans="1:5" x14ac:dyDescent="0.3">
      <c r="A17" s="18">
        <f>+A16+0.1</f>
        <v>2.1</v>
      </c>
      <c r="B17" s="1" t="s">
        <v>9</v>
      </c>
      <c r="C17">
        <v>0.43</v>
      </c>
      <c r="D17">
        <v>0.41</v>
      </c>
      <c r="E17">
        <v>0.38</v>
      </c>
    </row>
    <row r="18" spans="1:5" x14ac:dyDescent="0.3">
      <c r="A18" s="18">
        <f>+A17+0.1</f>
        <v>2.2000000000000002</v>
      </c>
      <c r="B18" s="1" t="s">
        <v>111</v>
      </c>
      <c r="C18">
        <v>0.33</v>
      </c>
      <c r="D18">
        <v>0.33</v>
      </c>
      <c r="E18">
        <v>0.28000000000000003</v>
      </c>
    </row>
    <row r="19" spans="1:5" x14ac:dyDescent="0.3">
      <c r="A19" s="18"/>
      <c r="B19" s="3" t="s">
        <v>112</v>
      </c>
      <c r="C19">
        <v>130541</v>
      </c>
      <c r="D19">
        <v>120233</v>
      </c>
      <c r="E19">
        <v>77344</v>
      </c>
    </row>
    <row r="20" spans="1:5" x14ac:dyDescent="0.3">
      <c r="A20" s="18">
        <f>+A18+0.1</f>
        <v>2.3000000000000003</v>
      </c>
      <c r="B20" s="1" t="s">
        <v>113</v>
      </c>
      <c r="C20">
        <v>0.3</v>
      </c>
      <c r="D20">
        <v>0.28999999999999998</v>
      </c>
      <c r="E20">
        <v>0.24</v>
      </c>
    </row>
    <row r="21" spans="1:5" x14ac:dyDescent="0.3">
      <c r="A21" s="18"/>
      <c r="B21" s="3" t="s">
        <v>114</v>
      </c>
      <c r="C21">
        <v>119437</v>
      </c>
      <c r="D21">
        <v>108949</v>
      </c>
      <c r="E21">
        <v>66288</v>
      </c>
    </row>
    <row r="22" spans="1:5" x14ac:dyDescent="0.3">
      <c r="A22" s="18">
        <f>+A20+0.1</f>
        <v>2.4000000000000004</v>
      </c>
      <c r="B22" s="1" t="s">
        <v>115</v>
      </c>
      <c r="C22">
        <v>0.25</v>
      </c>
      <c r="D22">
        <v>0.26</v>
      </c>
      <c r="E22">
        <v>0.21</v>
      </c>
    </row>
    <row r="23" spans="1:5" x14ac:dyDescent="0.3">
      <c r="A23" s="18"/>
    </row>
    <row r="24" spans="1:5" x14ac:dyDescent="0.3">
      <c r="A24" s="18">
        <f>+A16+1</f>
        <v>3</v>
      </c>
      <c r="B24" s="7" t="s">
        <v>116</v>
      </c>
    </row>
    <row r="25" spans="1:5" x14ac:dyDescent="0.3">
      <c r="A25" s="18">
        <f>+A24+0.1</f>
        <v>3.1</v>
      </c>
      <c r="B25" s="1" t="s">
        <v>117</v>
      </c>
      <c r="C25">
        <v>5.96</v>
      </c>
      <c r="D25">
        <v>4.5599999999999996</v>
      </c>
      <c r="E25">
        <v>3.96</v>
      </c>
    </row>
    <row r="26" spans="1:5" x14ac:dyDescent="0.3">
      <c r="A26" s="18">
        <f t="shared" ref="A26:A30" si="1">+A25+0.1</f>
        <v>3.2</v>
      </c>
      <c r="B26" s="1" t="s">
        <v>118</v>
      </c>
      <c r="C26">
        <v>0.86</v>
      </c>
      <c r="D26">
        <v>0.82</v>
      </c>
      <c r="E26">
        <v>0.79</v>
      </c>
    </row>
    <row r="27" spans="1:5" x14ac:dyDescent="0.3">
      <c r="A27" s="18">
        <f t="shared" si="1"/>
        <v>3.3000000000000003</v>
      </c>
      <c r="B27" s="1" t="s">
        <v>119</v>
      </c>
      <c r="C27" s="25">
        <v>33.237609662380933</v>
      </c>
      <c r="D27" s="25">
        <v>32.605258989860353</v>
      </c>
      <c r="E27" s="25">
        <v>31.10924035905828</v>
      </c>
    </row>
    <row r="28" spans="1:5" x14ac:dyDescent="0.3">
      <c r="A28" s="18">
        <f t="shared" si="1"/>
        <v>3.4000000000000004</v>
      </c>
      <c r="B28" s="1" t="s">
        <v>120</v>
      </c>
      <c r="C28">
        <v>357.59</v>
      </c>
      <c r="D28">
        <v>422.28</v>
      </c>
      <c r="E28">
        <v>82.55</v>
      </c>
    </row>
    <row r="29" spans="1:5" x14ac:dyDescent="0.3">
      <c r="A29" s="18">
        <f t="shared" si="1"/>
        <v>3.5000000000000004</v>
      </c>
      <c r="B29" s="1" t="s">
        <v>121</v>
      </c>
      <c r="C29">
        <v>0.39</v>
      </c>
      <c r="D29">
        <v>0.38</v>
      </c>
      <c r="E29">
        <v>0.26</v>
      </c>
    </row>
    <row r="30" spans="1:5" x14ac:dyDescent="0.3">
      <c r="A30" s="18">
        <f t="shared" si="1"/>
        <v>3.6000000000000005</v>
      </c>
      <c r="B30" s="1" t="s">
        <v>122</v>
      </c>
      <c r="C30" s="25">
        <v>6.1132002014722806</v>
      </c>
      <c r="D30" s="25">
        <v>5.6140204408927188</v>
      </c>
      <c r="E30" s="25">
        <v>3.2753479618630861</v>
      </c>
    </row>
    <row r="31" spans="1:5" x14ac:dyDescent="0.3">
      <c r="A31" s="18"/>
      <c r="B31" s="3" t="s">
        <v>123</v>
      </c>
      <c r="C31">
        <v>136814</v>
      </c>
      <c r="D31">
        <v>116145</v>
      </c>
      <c r="E31">
        <v>87020</v>
      </c>
    </row>
    <row r="32" spans="1:5" x14ac:dyDescent="0.3">
      <c r="A32" s="18"/>
    </row>
    <row r="33" spans="1:5" x14ac:dyDescent="0.3">
      <c r="A33" s="18">
        <f>+A24+1</f>
        <v>4</v>
      </c>
      <c r="B33" s="17" t="s">
        <v>124</v>
      </c>
    </row>
    <row r="34" spans="1:5" x14ac:dyDescent="0.3">
      <c r="A34" s="18">
        <f>+A33+0.1</f>
        <v>4.0999999999999996</v>
      </c>
      <c r="B34" s="1" t="s">
        <v>125</v>
      </c>
      <c r="C34">
        <v>1.1200000000000001</v>
      </c>
      <c r="D34">
        <v>1.04</v>
      </c>
      <c r="E34">
        <v>0.85</v>
      </c>
    </row>
    <row r="35" spans="1:5" x14ac:dyDescent="0.3">
      <c r="A35" s="18">
        <f t="shared" ref="A35:A37" si="2">+A34+0.1</f>
        <v>4.1999999999999993</v>
      </c>
      <c r="B35" s="1" t="s">
        <v>126</v>
      </c>
      <c r="C35">
        <v>9.36</v>
      </c>
      <c r="D35">
        <v>9.2799999999999994</v>
      </c>
      <c r="E35">
        <v>7.47</v>
      </c>
    </row>
    <row r="36" spans="1:5" x14ac:dyDescent="0.3">
      <c r="A36" s="18">
        <f t="shared" si="2"/>
        <v>4.2999999999999989</v>
      </c>
      <c r="B36" s="1" t="s">
        <v>127</v>
      </c>
      <c r="C36">
        <v>45.2</v>
      </c>
      <c r="D36">
        <v>32.369999999999997</v>
      </c>
      <c r="E36">
        <v>41.75</v>
      </c>
    </row>
    <row r="37" spans="1:5" x14ac:dyDescent="0.3">
      <c r="A37" s="18">
        <f t="shared" si="2"/>
        <v>4.3999999999999986</v>
      </c>
      <c r="B37" s="1" t="s">
        <v>128</v>
      </c>
      <c r="C37" s="25">
        <v>28.292440929256848</v>
      </c>
      <c r="D37" s="25">
        <v>26.974205275183611</v>
      </c>
      <c r="E37" s="25">
        <v>17.725571802598431</v>
      </c>
    </row>
    <row r="38" spans="1:5" x14ac:dyDescent="0.3">
      <c r="A38" s="18"/>
    </row>
    <row r="39" spans="1:5" x14ac:dyDescent="0.3">
      <c r="A39" s="18">
        <f>+A33+1</f>
        <v>5</v>
      </c>
      <c r="B39" s="17" t="s">
        <v>129</v>
      </c>
    </row>
    <row r="40" spans="1:5" x14ac:dyDescent="0.3">
      <c r="A40" s="18">
        <f>+A39+0.1</f>
        <v>5.0999999999999996</v>
      </c>
      <c r="B40" s="1" t="s">
        <v>130</v>
      </c>
      <c r="C40">
        <v>34.94</v>
      </c>
      <c r="D40">
        <v>36.86</v>
      </c>
      <c r="E40">
        <v>60.79</v>
      </c>
    </row>
    <row r="41" spans="1:5" x14ac:dyDescent="0.3">
      <c r="A41" s="18">
        <f t="shared" ref="A41:A44" si="3">+A40+0.1</f>
        <v>5.1999999999999993</v>
      </c>
      <c r="B41" s="3" t="s">
        <v>131</v>
      </c>
      <c r="C41">
        <v>6.57</v>
      </c>
      <c r="D41">
        <v>6</v>
      </c>
      <c r="E41">
        <v>4.5</v>
      </c>
    </row>
    <row r="42" spans="1:5" x14ac:dyDescent="0.3">
      <c r="A42" s="18">
        <f t="shared" si="3"/>
        <v>5.2999999999999989</v>
      </c>
      <c r="B42" s="1" t="s">
        <v>132</v>
      </c>
      <c r="C42" s="25">
        <v>12.31994712561565</v>
      </c>
      <c r="D42" s="25">
        <v>11.21730504032884</v>
      </c>
      <c r="E42" s="25">
        <v>12.03331914543058</v>
      </c>
    </row>
    <row r="43" spans="1:5" x14ac:dyDescent="0.3">
      <c r="A43" s="18">
        <f t="shared" si="3"/>
        <v>5.3999999999999986</v>
      </c>
      <c r="B43" s="3" t="s">
        <v>133</v>
      </c>
      <c r="C43" s="25">
        <v>12.17537692902267</v>
      </c>
      <c r="D43" s="25">
        <v>13.37219585815977</v>
      </c>
      <c r="E43" s="25">
        <v>12.46538865853646</v>
      </c>
    </row>
    <row r="44" spans="1:5" x14ac:dyDescent="0.3">
      <c r="A44" s="18">
        <f t="shared" si="3"/>
        <v>5.4999999999999982</v>
      </c>
      <c r="B44" s="1" t="s">
        <v>134</v>
      </c>
      <c r="C44" s="25">
        <v>14.428423995270681</v>
      </c>
      <c r="D44" s="25">
        <v>14.68103084072666</v>
      </c>
      <c r="E44" s="25">
        <v>20.90191775095365</v>
      </c>
    </row>
    <row r="45" spans="1:5" x14ac:dyDescent="0.3">
      <c r="A45" s="18"/>
      <c r="B45" s="3" t="s">
        <v>135</v>
      </c>
      <c r="C45" s="25">
        <v>0.8820384447481624</v>
      </c>
      <c r="D45" s="25">
        <v>0.82419607233215875</v>
      </c>
      <c r="E45" s="25">
        <v>0.68461053704615882</v>
      </c>
    </row>
    <row r="46" spans="1:5" x14ac:dyDescent="0.3">
      <c r="A46" s="18">
        <f>+A44+0.1</f>
        <v>5.5999999999999979</v>
      </c>
      <c r="B46" s="1" t="s">
        <v>136</v>
      </c>
      <c r="C46" s="25">
        <v>0.58802562983210827</v>
      </c>
      <c r="D46" s="25">
        <v>0.54946404822143924</v>
      </c>
      <c r="E46" s="25">
        <v>0.45640702469743921</v>
      </c>
    </row>
    <row r="47" spans="1:5" x14ac:dyDescent="0.3">
      <c r="A47" s="18">
        <f t="shared" ref="A47:A50" si="4">+A45+0.1</f>
        <v>0.1</v>
      </c>
      <c r="B47" s="1" t="s">
        <v>137</v>
      </c>
      <c r="C47" s="25">
        <v>50.209535500294301</v>
      </c>
      <c r="D47" s="25">
        <v>41.982786525423357</v>
      </c>
      <c r="E47" s="25">
        <v>26.275538224956058</v>
      </c>
    </row>
    <row r="48" spans="1:5" x14ac:dyDescent="0.3">
      <c r="A48" s="18">
        <f t="shared" si="4"/>
        <v>5.6999999999999975</v>
      </c>
      <c r="B48" s="1" t="s">
        <v>138</v>
      </c>
      <c r="C48" s="25">
        <v>40.115607324708122</v>
      </c>
      <c r="D48" s="25">
        <v>32.558341078275213</v>
      </c>
      <c r="E48" s="25">
        <v>20.90029417050539</v>
      </c>
    </row>
    <row r="49" spans="1:5" x14ac:dyDescent="0.3">
      <c r="A49" s="18">
        <f t="shared" si="4"/>
        <v>0.2</v>
      </c>
      <c r="B49" s="1" t="s">
        <v>128</v>
      </c>
      <c r="C49" s="25">
        <v>28.292440929256848</v>
      </c>
      <c r="D49" s="25">
        <v>26.974205275183611</v>
      </c>
      <c r="E49" s="25">
        <v>17.725571802598431</v>
      </c>
    </row>
    <row r="50" spans="1:5" x14ac:dyDescent="0.3">
      <c r="A50" s="18">
        <f t="shared" si="4"/>
        <v>5.7999999999999972</v>
      </c>
      <c r="B50" s="1" t="s">
        <v>139</v>
      </c>
      <c r="C50" s="25">
        <v>17.186327069452759</v>
      </c>
      <c r="D50" s="25">
        <v>19.33974759050086</v>
      </c>
      <c r="E50" s="25">
        <v>29.678308302321462</v>
      </c>
    </row>
    <row r="51" spans="1:5" x14ac:dyDescent="0.3">
      <c r="A51" s="18"/>
      <c r="B51" s="3" t="s">
        <v>140</v>
      </c>
      <c r="C51">
        <v>2499527.85</v>
      </c>
      <c r="D51">
        <v>2590539.85</v>
      </c>
      <c r="E51">
        <v>2679595.1</v>
      </c>
    </row>
  </sheetData>
  <mergeCells count="1">
    <mergeCell ref="C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Financial Statements</vt:lpstr>
      <vt:lpstr>List of 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FRANK-WISDOM EJOOR</cp:lastModifiedBy>
  <dcterms:created xsi:type="dcterms:W3CDTF">2020-05-18T16:32:37Z</dcterms:created>
  <dcterms:modified xsi:type="dcterms:W3CDTF">2024-10-10T16:46:07Z</dcterms:modified>
</cp:coreProperties>
</file>