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Dell\Desktop\IA Freelance work\Level 2\"/>
    </mc:Choice>
  </mc:AlternateContent>
  <bookViews>
    <workbookView xWindow="0" yWindow="0" windowWidth="5976" windowHeight="1752"/>
  </bookViews>
  <sheets>
    <sheet name="Sheet1" sheetId="2" r:id="rId1"/>
    <sheet name="Historicals" sheetId="1" r:id="rId2"/>
    <sheet name="Segmental forecast" sheetId="3" r:id="rId3"/>
    <sheet name="Three Statements" sheetId="4" r:id="rId4"/>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1" i="4" l="1"/>
  <c r="K1" i="4" s="1"/>
  <c r="L1" i="4" s="1"/>
  <c r="M1" i="4" s="1"/>
  <c r="N1" i="4" s="1"/>
  <c r="H1" i="4"/>
  <c r="G1" i="4" s="1"/>
  <c r="F1" i="4" s="1"/>
  <c r="E1" i="4" s="1"/>
  <c r="D1" i="4" s="1"/>
  <c r="C1" i="4" s="1"/>
  <c r="B1" i="4" s="1"/>
  <c r="A51" i="3" l="1"/>
  <c r="N19" i="3" l="1"/>
  <c r="M19" i="3"/>
  <c r="L19" i="3"/>
  <c r="K19" i="3"/>
  <c r="J19" i="3"/>
  <c r="N18" i="3"/>
  <c r="M18" i="3"/>
  <c r="L18" i="3"/>
  <c r="K18" i="3"/>
  <c r="J18" i="3"/>
  <c r="N16" i="3"/>
  <c r="M16" i="3"/>
  <c r="L16" i="3"/>
  <c r="K16" i="3"/>
  <c r="J16" i="3"/>
  <c r="N15" i="3"/>
  <c r="M15" i="3"/>
  <c r="L15" i="3"/>
  <c r="K15" i="3"/>
  <c r="J15" i="3"/>
  <c r="N13" i="3"/>
  <c r="M13" i="3"/>
  <c r="L13" i="3"/>
  <c r="K13" i="3"/>
  <c r="J13" i="3"/>
  <c r="N12" i="3"/>
  <c r="M12" i="3"/>
  <c r="L12" i="3"/>
  <c r="K12" i="3"/>
  <c r="J12" i="3"/>
  <c r="N10" i="3"/>
  <c r="M10" i="3"/>
  <c r="L10" i="3"/>
  <c r="K10" i="3"/>
  <c r="J10" i="3"/>
  <c r="N9" i="3"/>
  <c r="M9" i="3"/>
  <c r="L9" i="3"/>
  <c r="K9" i="3"/>
  <c r="J9" i="3"/>
  <c r="N7" i="3"/>
  <c r="M7" i="3"/>
  <c r="L7" i="3"/>
  <c r="K7" i="3"/>
  <c r="J7" i="3"/>
  <c r="N6" i="3"/>
  <c r="M6" i="3"/>
  <c r="L6" i="3"/>
  <c r="K6" i="3"/>
  <c r="J6" i="3"/>
  <c r="N4" i="3"/>
  <c r="M4" i="3"/>
  <c r="L4" i="3"/>
  <c r="K4" i="3"/>
  <c r="J4" i="3"/>
  <c r="K50" i="3"/>
  <c r="L50" i="3" s="1"/>
  <c r="J50" i="3"/>
  <c r="J49" i="3" s="1"/>
  <c r="N45" i="3"/>
  <c r="M45" i="3"/>
  <c r="L45" i="3"/>
  <c r="K45" i="3"/>
  <c r="J45" i="3"/>
  <c r="J47" i="3"/>
  <c r="K47" i="3" s="1"/>
  <c r="J46" i="3"/>
  <c r="J41" i="3"/>
  <c r="K41" i="3" s="1"/>
  <c r="L41" i="3" s="1"/>
  <c r="M41" i="3" s="1"/>
  <c r="N41" i="3" s="1"/>
  <c r="I19" i="3"/>
  <c r="H19" i="3"/>
  <c r="G19" i="3"/>
  <c r="F19" i="3"/>
  <c r="E19" i="3"/>
  <c r="D19" i="3"/>
  <c r="C19" i="3"/>
  <c r="B19" i="3"/>
  <c r="I18" i="3"/>
  <c r="H18" i="3"/>
  <c r="G18" i="3"/>
  <c r="F18" i="3"/>
  <c r="E18" i="3"/>
  <c r="D18" i="3"/>
  <c r="C18" i="3"/>
  <c r="B18" i="3"/>
  <c r="I16" i="3"/>
  <c r="H16" i="3"/>
  <c r="G16" i="3"/>
  <c r="F16" i="3"/>
  <c r="E16" i="3"/>
  <c r="D16" i="3"/>
  <c r="C16" i="3"/>
  <c r="B16" i="3"/>
  <c r="I15" i="3"/>
  <c r="H15" i="3"/>
  <c r="G15" i="3"/>
  <c r="F15" i="3"/>
  <c r="E15" i="3"/>
  <c r="D15" i="3"/>
  <c r="C15" i="3"/>
  <c r="B15" i="3"/>
  <c r="I13" i="3"/>
  <c r="H13" i="3"/>
  <c r="G13" i="3"/>
  <c r="F13" i="3"/>
  <c r="E13" i="3"/>
  <c r="D13" i="3"/>
  <c r="C13" i="3"/>
  <c r="B13" i="3"/>
  <c r="I12" i="3"/>
  <c r="H12" i="3"/>
  <c r="G12" i="3"/>
  <c r="F12" i="3"/>
  <c r="E12" i="3"/>
  <c r="D12" i="3"/>
  <c r="C12" i="3"/>
  <c r="B12" i="3"/>
  <c r="I10" i="3"/>
  <c r="H10" i="3"/>
  <c r="G10" i="3"/>
  <c r="F10" i="3"/>
  <c r="E10" i="3"/>
  <c r="D10" i="3"/>
  <c r="C10" i="3"/>
  <c r="B10" i="3"/>
  <c r="I9" i="3"/>
  <c r="H9" i="3"/>
  <c r="G9" i="3"/>
  <c r="F9" i="3"/>
  <c r="E9" i="3"/>
  <c r="D9" i="3"/>
  <c r="C9" i="3"/>
  <c r="B9" i="3"/>
  <c r="I7" i="3"/>
  <c r="H7" i="3"/>
  <c r="G7" i="3"/>
  <c r="F7" i="3"/>
  <c r="E7" i="3"/>
  <c r="D7" i="3"/>
  <c r="C7" i="3"/>
  <c r="B7" i="3"/>
  <c r="I6" i="3"/>
  <c r="H6" i="3"/>
  <c r="G6" i="3"/>
  <c r="F6" i="3"/>
  <c r="E6" i="3"/>
  <c r="D6" i="3"/>
  <c r="C6" i="3"/>
  <c r="B6" i="3"/>
  <c r="I4" i="3"/>
  <c r="H4" i="3"/>
  <c r="G4" i="3"/>
  <c r="F4" i="3"/>
  <c r="E4" i="3"/>
  <c r="D4" i="3"/>
  <c r="C4" i="3"/>
  <c r="B4" i="3"/>
  <c r="L49" i="3" l="1"/>
  <c r="L48" i="3"/>
  <c r="M50" i="3"/>
  <c r="K48" i="3"/>
  <c r="K49" i="3"/>
  <c r="J48" i="3"/>
  <c r="J38" i="3" s="1"/>
  <c r="J42" i="3" s="1"/>
  <c r="L47" i="3"/>
  <c r="K46" i="3"/>
  <c r="M49" i="3" l="1"/>
  <c r="M48" i="3"/>
  <c r="N50" i="3"/>
  <c r="J43" i="3"/>
  <c r="J44" i="3"/>
  <c r="K38" i="3"/>
  <c r="K42" i="3" s="1"/>
  <c r="L46" i="3"/>
  <c r="M47" i="3"/>
  <c r="N48" i="3" l="1"/>
  <c r="N49" i="3"/>
  <c r="L38" i="3"/>
  <c r="L42" i="3" s="1"/>
  <c r="K43" i="3"/>
  <c r="K44" i="3"/>
  <c r="M46" i="3"/>
  <c r="N47" i="3"/>
  <c r="N46" i="3" s="1"/>
  <c r="M38" i="3" l="1"/>
  <c r="M42" i="3" s="1"/>
  <c r="N38" i="3"/>
  <c r="N42" i="3" s="1"/>
  <c r="L44" i="3"/>
  <c r="L43" i="3"/>
  <c r="N44" i="3" l="1"/>
  <c r="N43" i="3"/>
  <c r="M44" i="3"/>
  <c r="M43" i="3"/>
  <c r="I48" i="3" l="1"/>
  <c r="H48" i="3"/>
  <c r="G48" i="3"/>
  <c r="F48" i="3"/>
  <c r="E48" i="3"/>
  <c r="D48" i="3"/>
  <c r="C48" i="3"/>
  <c r="B48" i="3"/>
  <c r="B49" i="3" s="1"/>
  <c r="K34" i="3"/>
  <c r="L34" i="3" s="1"/>
  <c r="M34" i="3" s="1"/>
  <c r="N34" i="3" s="1"/>
  <c r="J32" i="3"/>
  <c r="K30" i="3"/>
  <c r="L30" i="3" s="1"/>
  <c r="M30" i="3" s="1"/>
  <c r="N30" i="3" s="1"/>
  <c r="J28" i="3"/>
  <c r="J24" i="3"/>
  <c r="K25" i="3"/>
  <c r="L25" i="3" s="1"/>
  <c r="M25" i="3" s="1"/>
  <c r="N25" i="3" s="1"/>
  <c r="N24" i="3" s="1"/>
  <c r="K26" i="3"/>
  <c r="L26" i="3" s="1"/>
  <c r="M26" i="3" s="1"/>
  <c r="N26" i="3" s="1"/>
  <c r="F49" i="3" l="1"/>
  <c r="C49" i="3"/>
  <c r="E49" i="3"/>
  <c r="D49" i="3"/>
  <c r="G49" i="3"/>
  <c r="H49" i="3"/>
  <c r="I49" i="3"/>
  <c r="L24" i="3"/>
  <c r="M24" i="3"/>
  <c r="K24" i="3"/>
  <c r="K33" i="3"/>
  <c r="K29" i="3"/>
  <c r="A20" i="3"/>
  <c r="H45" i="3"/>
  <c r="G45" i="3"/>
  <c r="F45" i="3"/>
  <c r="E45" i="3"/>
  <c r="D45" i="3"/>
  <c r="C45" i="3"/>
  <c r="B45" i="3"/>
  <c r="I45" i="3"/>
  <c r="I38" i="3"/>
  <c r="I41" i="3" s="1"/>
  <c r="H38" i="3"/>
  <c r="H41" i="3" s="1"/>
  <c r="G38" i="3"/>
  <c r="G41" i="3" s="1"/>
  <c r="F38" i="3"/>
  <c r="F41" i="3" s="1"/>
  <c r="E38" i="3"/>
  <c r="E41" i="3" s="1"/>
  <c r="D38" i="3"/>
  <c r="D41" i="3" s="1"/>
  <c r="C38" i="3"/>
  <c r="C41" i="3" s="1"/>
  <c r="B38" i="3"/>
  <c r="B41" i="3" s="1"/>
  <c r="H42" i="3"/>
  <c r="G42" i="3"/>
  <c r="F42" i="3"/>
  <c r="E42" i="3"/>
  <c r="D42" i="3"/>
  <c r="C42" i="3"/>
  <c r="B42" i="3"/>
  <c r="I42" i="3"/>
  <c r="B33" i="3"/>
  <c r="C33" i="3"/>
  <c r="D33" i="3"/>
  <c r="E33" i="3"/>
  <c r="F33" i="3"/>
  <c r="G33" i="3"/>
  <c r="H33" i="3"/>
  <c r="I33" i="3"/>
  <c r="I29" i="3"/>
  <c r="H29" i="3"/>
  <c r="G29" i="3"/>
  <c r="F29" i="3"/>
  <c r="E29" i="3"/>
  <c r="D29" i="3"/>
  <c r="C29" i="3"/>
  <c r="B29" i="3"/>
  <c r="H25" i="3"/>
  <c r="G25" i="3"/>
  <c r="F25" i="3"/>
  <c r="E25" i="3"/>
  <c r="D25" i="3"/>
  <c r="C25" i="3"/>
  <c r="B25" i="3"/>
  <c r="I25" i="3"/>
  <c r="I31" i="3"/>
  <c r="J31" i="3" s="1"/>
  <c r="H31" i="3"/>
  <c r="G31" i="3"/>
  <c r="F31" i="3"/>
  <c r="E31" i="3"/>
  <c r="D31" i="3"/>
  <c r="C31" i="3"/>
  <c r="B31" i="3"/>
  <c r="B32" i="3" s="1"/>
  <c r="I27" i="3"/>
  <c r="J27" i="3" s="1"/>
  <c r="H27" i="3"/>
  <c r="G27" i="3"/>
  <c r="F27" i="3"/>
  <c r="E27" i="3"/>
  <c r="D27" i="3"/>
  <c r="C27" i="3"/>
  <c r="B27" i="3"/>
  <c r="B28" i="3" s="1"/>
  <c r="B30" i="3" s="1"/>
  <c r="B23" i="3"/>
  <c r="B24" i="3" s="1"/>
  <c r="C23" i="3"/>
  <c r="D23" i="3"/>
  <c r="E23" i="3"/>
  <c r="F23" i="3"/>
  <c r="G23" i="3"/>
  <c r="H23" i="3"/>
  <c r="I23" i="3"/>
  <c r="J23" i="3" s="1"/>
  <c r="H21" i="3"/>
  <c r="H50" i="3" s="1"/>
  <c r="G21" i="3"/>
  <c r="G44" i="3" s="1"/>
  <c r="F21" i="3"/>
  <c r="F50" i="3" s="1"/>
  <c r="E21" i="3"/>
  <c r="E50" i="3" s="1"/>
  <c r="D21" i="3"/>
  <c r="C21" i="3"/>
  <c r="C50" i="3" s="1"/>
  <c r="B21" i="3"/>
  <c r="B22" i="3" s="1"/>
  <c r="J1" i="3"/>
  <c r="K1" i="3" s="1"/>
  <c r="L1" i="3" s="1"/>
  <c r="M1" i="3" s="1"/>
  <c r="N1" i="3" s="1"/>
  <c r="H1" i="3"/>
  <c r="G1" i="3" s="1"/>
  <c r="F1" i="3" s="1"/>
  <c r="E1" i="3" s="1"/>
  <c r="D1" i="3" s="1"/>
  <c r="C1" i="3" s="1"/>
  <c r="B1" i="3" s="1"/>
  <c r="G32" i="3" l="1"/>
  <c r="G34" i="3" s="1"/>
  <c r="H24" i="3"/>
  <c r="H26" i="3" s="1"/>
  <c r="D22" i="3"/>
  <c r="E28" i="3"/>
  <c r="E30" i="3" s="1"/>
  <c r="C24" i="3"/>
  <c r="C26" i="3" s="1"/>
  <c r="C46" i="3"/>
  <c r="D24" i="3"/>
  <c r="D26" i="3" s="1"/>
  <c r="G43" i="3"/>
  <c r="G46" i="3"/>
  <c r="C40" i="3"/>
  <c r="B50" i="3"/>
  <c r="G50" i="3"/>
  <c r="D50" i="3"/>
  <c r="G24" i="3"/>
  <c r="G26" i="3" s="1"/>
  <c r="H35" i="3"/>
  <c r="H37" i="3" s="1"/>
  <c r="H46" i="3"/>
  <c r="B34" i="3"/>
  <c r="I35" i="3"/>
  <c r="I36" i="3" s="1"/>
  <c r="B40" i="3"/>
  <c r="H47" i="3"/>
  <c r="E32" i="3"/>
  <c r="E34" i="3" s="1"/>
  <c r="C32" i="3"/>
  <c r="C34" i="3" s="1"/>
  <c r="B35" i="3"/>
  <c r="B36" i="3" s="1"/>
  <c r="E22" i="3"/>
  <c r="E24" i="3"/>
  <c r="E26" i="3" s="1"/>
  <c r="F28" i="3"/>
  <c r="F30" i="3" s="1"/>
  <c r="F32" i="3"/>
  <c r="F34" i="3" s="1"/>
  <c r="E46" i="3"/>
  <c r="G47" i="3"/>
  <c r="G28" i="3"/>
  <c r="G30" i="3" s="1"/>
  <c r="H28" i="3"/>
  <c r="H30" i="3" s="1"/>
  <c r="H32" i="3"/>
  <c r="H34" i="3" s="1"/>
  <c r="C35" i="3"/>
  <c r="C37" i="3" s="1"/>
  <c r="D40" i="3"/>
  <c r="H22" i="3"/>
  <c r="B26" i="3"/>
  <c r="D44" i="3"/>
  <c r="E39" i="3"/>
  <c r="H44" i="3"/>
  <c r="F43" i="3"/>
  <c r="F40" i="3"/>
  <c r="F22" i="3"/>
  <c r="F44" i="3"/>
  <c r="C28" i="3"/>
  <c r="C30" i="3" s="1"/>
  <c r="G40" i="3"/>
  <c r="F46" i="3"/>
  <c r="C22" i="3"/>
  <c r="D28" i="3"/>
  <c r="D30" i="3" s="1"/>
  <c r="D32" i="3"/>
  <c r="D34" i="3" s="1"/>
  <c r="I24" i="3"/>
  <c r="I26" i="3" s="1"/>
  <c r="G35" i="3"/>
  <c r="G37" i="3" s="1"/>
  <c r="H40" i="3"/>
  <c r="G22" i="3"/>
  <c r="D47" i="3"/>
  <c r="F47" i="3"/>
  <c r="E44" i="3"/>
  <c r="E47" i="3"/>
  <c r="J21" i="3"/>
  <c r="K23" i="3"/>
  <c r="L23" i="3" s="1"/>
  <c r="M23" i="3" s="1"/>
  <c r="N23" i="3" s="1"/>
  <c r="I39" i="3"/>
  <c r="I43" i="3"/>
  <c r="I46" i="3"/>
  <c r="D35" i="3"/>
  <c r="E43" i="3"/>
  <c r="E40" i="3"/>
  <c r="F24" i="3"/>
  <c r="F26" i="3" s="1"/>
  <c r="E35" i="3"/>
  <c r="F35" i="3"/>
  <c r="G39" i="3"/>
  <c r="B39" i="3"/>
  <c r="B43" i="3"/>
  <c r="B44" i="3"/>
  <c r="B46" i="3"/>
  <c r="B47" i="3"/>
  <c r="F39" i="3"/>
  <c r="H43" i="3"/>
  <c r="I28" i="3"/>
  <c r="I30" i="3" s="1"/>
  <c r="C39" i="3"/>
  <c r="C43" i="3"/>
  <c r="C44" i="3"/>
  <c r="C47" i="3"/>
  <c r="H39" i="3"/>
  <c r="I32" i="3"/>
  <c r="I34" i="3" s="1"/>
  <c r="D39" i="3"/>
  <c r="D43" i="3"/>
  <c r="D46" i="3"/>
  <c r="K32" i="3"/>
  <c r="K31" i="3" s="1"/>
  <c r="L33" i="3"/>
  <c r="K28" i="3"/>
  <c r="K27" i="3" s="1"/>
  <c r="L29" i="3"/>
  <c r="F175" i="1"/>
  <c r="F176" i="1" s="1"/>
  <c r="C175" i="1"/>
  <c r="C176" i="1" s="1"/>
  <c r="I172" i="1"/>
  <c r="I175" i="1" s="1"/>
  <c r="I176" i="1" s="1"/>
  <c r="H172" i="1"/>
  <c r="H175" i="1" s="1"/>
  <c r="H176" i="1" s="1"/>
  <c r="G172" i="1"/>
  <c r="G175" i="1" s="1"/>
  <c r="G176" i="1" s="1"/>
  <c r="F172" i="1"/>
  <c r="E172" i="1"/>
  <c r="E175" i="1" s="1"/>
  <c r="E176" i="1" s="1"/>
  <c r="D172" i="1"/>
  <c r="D175" i="1" s="1"/>
  <c r="D176" i="1" s="1"/>
  <c r="C172" i="1"/>
  <c r="B172" i="1"/>
  <c r="B175" i="1" s="1"/>
  <c r="B176" i="1" s="1"/>
  <c r="H163" i="1"/>
  <c r="H164" i="1" s="1"/>
  <c r="H165" i="1" s="1"/>
  <c r="B163" i="1"/>
  <c r="I163" i="1"/>
  <c r="I164" i="1"/>
  <c r="I165" i="1" s="1"/>
  <c r="I161" i="1"/>
  <c r="H161" i="1"/>
  <c r="G161" i="1"/>
  <c r="G163" i="1" s="1"/>
  <c r="F161" i="1"/>
  <c r="F163" i="1" s="1"/>
  <c r="E161" i="1"/>
  <c r="E163" i="1" s="1"/>
  <c r="D161" i="1"/>
  <c r="D163" i="1" s="1"/>
  <c r="C161" i="1"/>
  <c r="C163" i="1" s="1"/>
  <c r="B161" i="1"/>
  <c r="B164" i="1" s="1"/>
  <c r="B165" i="1" s="1"/>
  <c r="H125" i="1"/>
  <c r="I125" i="1"/>
  <c r="H154" i="1"/>
  <c r="E154" i="1"/>
  <c r="C154" i="1"/>
  <c r="I150" i="1"/>
  <c r="I153" i="1" s="1"/>
  <c r="I154" i="1" s="1"/>
  <c r="H150" i="1"/>
  <c r="H153" i="1" s="1"/>
  <c r="G150" i="1"/>
  <c r="G153" i="1" s="1"/>
  <c r="G154" i="1" s="1"/>
  <c r="F150" i="1"/>
  <c r="F153" i="1" s="1"/>
  <c r="F154" i="1" s="1"/>
  <c r="E150" i="1"/>
  <c r="E153" i="1" s="1"/>
  <c r="D150" i="1"/>
  <c r="D153" i="1" s="1"/>
  <c r="D154" i="1" s="1"/>
  <c r="C150" i="1"/>
  <c r="C153" i="1" s="1"/>
  <c r="B150" i="1"/>
  <c r="B153" i="1" s="1"/>
  <c r="B154" i="1" s="1"/>
  <c r="B37" i="3" l="1"/>
  <c r="C36" i="3"/>
  <c r="G36" i="3"/>
  <c r="H36" i="3"/>
  <c r="D36" i="3"/>
  <c r="D37" i="3"/>
  <c r="F37" i="3"/>
  <c r="F36" i="3"/>
  <c r="E36" i="3"/>
  <c r="E37" i="3"/>
  <c r="L32" i="3"/>
  <c r="M33" i="3"/>
  <c r="L31" i="3"/>
  <c r="L28" i="3"/>
  <c r="L27" i="3" s="1"/>
  <c r="M29" i="3"/>
  <c r="K21" i="3"/>
  <c r="C164" i="1"/>
  <c r="C165" i="1" s="1"/>
  <c r="D164" i="1"/>
  <c r="D165" i="1" s="1"/>
  <c r="G164" i="1"/>
  <c r="G165" i="1" s="1"/>
  <c r="E164" i="1"/>
  <c r="E165" i="1" s="1"/>
  <c r="F164" i="1"/>
  <c r="F165" i="1" s="1"/>
  <c r="I119" i="1"/>
  <c r="H119" i="1"/>
  <c r="G119" i="1"/>
  <c r="F119" i="1"/>
  <c r="E119" i="1"/>
  <c r="D119" i="1"/>
  <c r="C119" i="1"/>
  <c r="B119" i="1"/>
  <c r="I115" i="1"/>
  <c r="H115" i="1"/>
  <c r="G115" i="1"/>
  <c r="F115" i="1"/>
  <c r="E115" i="1"/>
  <c r="D115" i="1"/>
  <c r="C115" i="1"/>
  <c r="B115" i="1"/>
  <c r="I111" i="1"/>
  <c r="H111" i="1"/>
  <c r="G111" i="1"/>
  <c r="F111" i="1"/>
  <c r="E111" i="1"/>
  <c r="D111" i="1"/>
  <c r="C111" i="1"/>
  <c r="B111" i="1"/>
  <c r="H107" i="1"/>
  <c r="G107" i="1"/>
  <c r="F107" i="1"/>
  <c r="E107" i="1"/>
  <c r="D107" i="1"/>
  <c r="C107" i="1"/>
  <c r="B107" i="1"/>
  <c r="I107" i="1"/>
  <c r="I21" i="3" s="1"/>
  <c r="I50" i="3" s="1"/>
  <c r="I139" i="1"/>
  <c r="I142" i="1" s="1"/>
  <c r="H139" i="1"/>
  <c r="H142" i="1" s="1"/>
  <c r="G139" i="1"/>
  <c r="G142" i="1" s="1"/>
  <c r="F139" i="1"/>
  <c r="F142" i="1" s="1"/>
  <c r="E139" i="1"/>
  <c r="E142" i="1" s="1"/>
  <c r="D139" i="1"/>
  <c r="D142" i="1" s="1"/>
  <c r="C139" i="1"/>
  <c r="C142" i="1" s="1"/>
  <c r="B139" i="1"/>
  <c r="B142" i="1" s="1"/>
  <c r="I22" i="3" l="1"/>
  <c r="I44" i="3"/>
  <c r="J22" i="3"/>
  <c r="I40" i="3"/>
  <c r="I47" i="3"/>
  <c r="I37" i="3"/>
  <c r="J37" i="3" s="1"/>
  <c r="K22" i="3"/>
  <c r="M32" i="3"/>
  <c r="M31" i="3" s="1"/>
  <c r="N31" i="3" s="1"/>
  <c r="N33" i="3"/>
  <c r="N32" i="3" s="1"/>
  <c r="L21" i="3"/>
  <c r="M28" i="3"/>
  <c r="M27" i="3" s="1"/>
  <c r="N29" i="3"/>
  <c r="N28" i="3" s="1"/>
  <c r="H124" i="1"/>
  <c r="H131" i="1" s="1"/>
  <c r="H132" i="1" s="1"/>
  <c r="C124" i="1"/>
  <c r="I124" i="1"/>
  <c r="E124" i="1"/>
  <c r="F124" i="1"/>
  <c r="D124" i="1"/>
  <c r="B124" i="1"/>
  <c r="B131" i="1" s="1"/>
  <c r="G124" i="1"/>
  <c r="K37" i="3" l="1"/>
  <c r="J35" i="3"/>
  <c r="J36" i="3" s="1"/>
  <c r="L22" i="3"/>
  <c r="N27" i="3"/>
  <c r="N21" i="3" s="1"/>
  <c r="M21" i="3"/>
  <c r="E131" i="1"/>
  <c r="E132" i="1" s="1"/>
  <c r="G131" i="1"/>
  <c r="G132" i="1" s="1"/>
  <c r="D132" i="1"/>
  <c r="D131" i="1"/>
  <c r="F131" i="1"/>
  <c r="F132" i="1" s="1"/>
  <c r="I131" i="1"/>
  <c r="B132" i="1" s="1"/>
  <c r="C131" i="1"/>
  <c r="C132" i="1" s="1"/>
  <c r="G97" i="1"/>
  <c r="F97" i="1"/>
  <c r="E97" i="1"/>
  <c r="D97" i="1"/>
  <c r="C97" i="1"/>
  <c r="B97" i="1"/>
  <c r="H92" i="1"/>
  <c r="G92" i="1"/>
  <c r="F92" i="1"/>
  <c r="E92" i="1"/>
  <c r="D92" i="1"/>
  <c r="C92" i="1"/>
  <c r="B92" i="1"/>
  <c r="I92" i="1"/>
  <c r="H83" i="1"/>
  <c r="G83" i="1"/>
  <c r="F83" i="1"/>
  <c r="E83" i="1"/>
  <c r="D83" i="1"/>
  <c r="C83" i="1"/>
  <c r="B83" i="1"/>
  <c r="I83" i="1"/>
  <c r="G76" i="1"/>
  <c r="F76" i="1"/>
  <c r="E76" i="1"/>
  <c r="C76" i="1"/>
  <c r="B76" i="1"/>
  <c r="D76" i="1"/>
  <c r="H58" i="1"/>
  <c r="G58" i="1"/>
  <c r="F58" i="1"/>
  <c r="E58" i="1"/>
  <c r="D58" i="1"/>
  <c r="C58" i="1"/>
  <c r="B58" i="1"/>
  <c r="I58" i="1"/>
  <c r="H45" i="1"/>
  <c r="H59" i="1" s="1"/>
  <c r="G45" i="1"/>
  <c r="G59" i="1" s="1"/>
  <c r="F45" i="1"/>
  <c r="F59" i="1" s="1"/>
  <c r="E45" i="1"/>
  <c r="E59" i="1" s="1"/>
  <c r="D45" i="1"/>
  <c r="D59" i="1" s="1"/>
  <c r="C45" i="1"/>
  <c r="C59" i="1" s="1"/>
  <c r="B45" i="1"/>
  <c r="B59" i="1" s="1"/>
  <c r="I45" i="1"/>
  <c r="H30" i="1"/>
  <c r="H36" i="1" s="1"/>
  <c r="G30" i="1"/>
  <c r="G36" i="1" s="1"/>
  <c r="F30" i="1"/>
  <c r="F36" i="1" s="1"/>
  <c r="E30" i="1"/>
  <c r="E36" i="1" s="1"/>
  <c r="D30" i="1"/>
  <c r="D36" i="1" s="1"/>
  <c r="C30" i="1"/>
  <c r="C36" i="1" s="1"/>
  <c r="B30" i="1"/>
  <c r="B36" i="1" s="1"/>
  <c r="I30" i="1"/>
  <c r="I36" i="1" s="1"/>
  <c r="H7" i="1"/>
  <c r="G7" i="1"/>
  <c r="F7" i="1"/>
  <c r="E7" i="1"/>
  <c r="D7" i="1"/>
  <c r="C7" i="1"/>
  <c r="B7" i="1"/>
  <c r="I7" i="1"/>
  <c r="H4" i="1"/>
  <c r="H10" i="1" s="1"/>
  <c r="G4" i="1"/>
  <c r="F4" i="1"/>
  <c r="F10" i="1" s="1"/>
  <c r="E4" i="1"/>
  <c r="E10" i="1" s="1"/>
  <c r="D4" i="1"/>
  <c r="D10" i="1" s="1"/>
  <c r="C4" i="1"/>
  <c r="C10" i="1" s="1"/>
  <c r="B4" i="1"/>
  <c r="B10" i="1" s="1"/>
  <c r="I4" i="1"/>
  <c r="I10" i="1" s="1"/>
  <c r="L37" i="3" l="1"/>
  <c r="K35" i="3"/>
  <c r="K36" i="3" s="1"/>
  <c r="M22" i="3"/>
  <c r="N22" i="3"/>
  <c r="E12" i="1"/>
  <c r="E20" i="1" s="1"/>
  <c r="E143" i="1"/>
  <c r="F12" i="1"/>
  <c r="F20" i="1" s="1"/>
  <c r="F143" i="1"/>
  <c r="H12" i="1"/>
  <c r="H20" i="1" s="1"/>
  <c r="H143" i="1"/>
  <c r="I12" i="1"/>
  <c r="I20" i="1" s="1"/>
  <c r="I143" i="1"/>
  <c r="B12" i="1"/>
  <c r="B20" i="1" s="1"/>
  <c r="B143" i="1"/>
  <c r="C12" i="1"/>
  <c r="C20" i="1" s="1"/>
  <c r="C143" i="1"/>
  <c r="D12" i="1"/>
  <c r="D20" i="1" s="1"/>
  <c r="D143" i="1"/>
  <c r="E94" i="1"/>
  <c r="D94" i="1"/>
  <c r="C94" i="1"/>
  <c r="B94" i="1"/>
  <c r="F94" i="1"/>
  <c r="G94" i="1"/>
  <c r="H64" i="1"/>
  <c r="H76" i="1" s="1"/>
  <c r="H94" i="1" s="1"/>
  <c r="H96" i="1" s="1"/>
  <c r="B60" i="1"/>
  <c r="E60" i="1"/>
  <c r="F60" i="1"/>
  <c r="G10" i="1"/>
  <c r="I59" i="1"/>
  <c r="I60" i="1" s="1"/>
  <c r="G60" i="1"/>
  <c r="H60" i="1"/>
  <c r="C60" i="1"/>
  <c r="D60" i="1"/>
  <c r="M37" i="3" l="1"/>
  <c r="L35" i="3"/>
  <c r="L36" i="3" s="1"/>
  <c r="I64" i="1"/>
  <c r="I76" i="1" s="1"/>
  <c r="I94" i="1" s="1"/>
  <c r="G12" i="1"/>
  <c r="G20" i="1" s="1"/>
  <c r="G143" i="1"/>
  <c r="I95" i="1"/>
  <c r="I96" i="1" s="1"/>
  <c r="I97" i="1" s="1"/>
  <c r="H97" i="1"/>
  <c r="N37" i="3" l="1"/>
  <c r="N35" i="3" s="1"/>
  <c r="M35" i="3"/>
  <c r="M36" i="3" s="1"/>
  <c r="H1" i="1"/>
  <c r="G1" i="1" s="1"/>
  <c r="F1" i="1" s="1"/>
  <c r="E1" i="1" s="1"/>
  <c r="D1" i="1" s="1"/>
  <c r="C1" i="1" s="1"/>
  <c r="B1" i="1" s="1"/>
  <c r="N36" i="3" l="1"/>
  <c r="K39" i="3" l="1"/>
  <c r="M39" i="3"/>
  <c r="N39" i="3"/>
  <c r="M40" i="3"/>
  <c r="N40" i="3"/>
  <c r="K40" i="3"/>
  <c r="J39" i="3"/>
  <c r="L39" i="3"/>
  <c r="J40" i="3"/>
  <c r="L40" i="3"/>
</calcChain>
</file>

<file path=xl/comments1.xml><?xml version="1.0" encoding="utf-8"?>
<comments xmlns="http://schemas.openxmlformats.org/spreadsheetml/2006/main">
  <authors>
    <author>Dell</author>
  </authors>
  <commentList>
    <comment ref="A163" authorId="0" shapeId="0">
      <text>
        <r>
          <rPr>
            <b/>
            <sz val="9"/>
            <color indexed="81"/>
            <rFont val="Tahoma"/>
            <family val="2"/>
          </rPr>
          <t>Dell:</t>
        </r>
        <r>
          <rPr>
            <sz val="9"/>
            <color indexed="81"/>
            <rFont val="Tahoma"/>
            <family val="2"/>
          </rPr>
          <t xml:space="preserve">
Kept as balancing figure, since the reported segmental breakdowns and the cahsflow numbers have a small difference which cannot be traced back.</t>
        </r>
      </text>
    </comment>
  </commentList>
</comments>
</file>

<file path=xl/sharedStrings.xml><?xml version="1.0" encoding="utf-8"?>
<sst xmlns="http://schemas.openxmlformats.org/spreadsheetml/2006/main" count="338" uniqueCount="209">
  <si>
    <t>CONSOLIDATED BALANCE SHEETS</t>
  </si>
  <si>
    <t>CONSOLIDATED STATEMENTS OF CASH FLOWS</t>
  </si>
  <si>
    <t>Check (Reported diluted EPS-(Net income/diluted no. of shares)</t>
  </si>
  <si>
    <t xml:space="preserve"> Check (total assets - total labilities and equity)</t>
  </si>
  <si>
    <t>Gross profit</t>
  </si>
  <si>
    <t>Other (income) expense, net</t>
  </si>
  <si>
    <t>Basic</t>
  </si>
  <si>
    <t>Diluted</t>
  </si>
  <si>
    <t>Net earnings per share:</t>
  </si>
  <si>
    <t>Average shares outstanding:</t>
  </si>
  <si>
    <t>Total current assets</t>
  </si>
  <si>
    <t>Accounts payable</t>
  </si>
  <si>
    <t>Accrued liabilities</t>
  </si>
  <si>
    <t>Total current liabilities</t>
  </si>
  <si>
    <t>Additions to property, plant and equipment</t>
  </si>
  <si>
    <t>(Link Net income figures from income statement)</t>
  </si>
  <si>
    <t>Repurchase of common stock</t>
  </si>
  <si>
    <t>Cash paid during the year for:</t>
  </si>
  <si>
    <t>Income taxes</t>
  </si>
  <si>
    <t xml:space="preserve"> Check (cash at eop - cash in balance sheet)</t>
  </si>
  <si>
    <t>Instructions</t>
  </si>
  <si>
    <t>Demand creation expense</t>
  </si>
  <si>
    <t>Operating overhead expense</t>
  </si>
  <si>
    <t>Total selling and administrative expense</t>
  </si>
  <si>
    <t>Interest expense (income), net</t>
  </si>
  <si>
    <t>Income before income taxes</t>
  </si>
  <si>
    <t>Income tax expense</t>
  </si>
  <si>
    <t>Revenues</t>
  </si>
  <si>
    <t>Cost of sales</t>
  </si>
  <si>
    <t>NET INCOME</t>
  </si>
  <si>
    <t>ASSETS</t>
  </si>
  <si>
    <t>Current assets:</t>
  </si>
  <si>
    <t>Cash and equivalents</t>
  </si>
  <si>
    <t>Short-term investments</t>
  </si>
  <si>
    <t>Accounts receivable, net</t>
  </si>
  <si>
    <t>Inventories</t>
  </si>
  <si>
    <t>Prepaid expenses and other current assets</t>
  </si>
  <si>
    <t>Property, plant and equipment, net</t>
  </si>
  <si>
    <t>Operating lease right-of-use assets, net</t>
  </si>
  <si>
    <t>Identifiable intangible assets, net</t>
  </si>
  <si>
    <t>Goodwill</t>
  </si>
  <si>
    <t>Deferred income taxes and other assets</t>
  </si>
  <si>
    <t>TOTAL ASSETS</t>
  </si>
  <si>
    <t>LIABILITIES AND SHAREHOLDERS' EQUITY</t>
  </si>
  <si>
    <t>Current liabilities:</t>
  </si>
  <si>
    <t>Current portion of long-term debt</t>
  </si>
  <si>
    <t>Notes payable</t>
  </si>
  <si>
    <t>Current portion of operating lease liabilities</t>
  </si>
  <si>
    <t>Income taxes payable</t>
  </si>
  <si>
    <t>Long-term debt</t>
  </si>
  <si>
    <t>Operating lease liabilities</t>
  </si>
  <si>
    <t>Deferred income taxes and other liabilities</t>
  </si>
  <si>
    <t>Commitments and contingencies (Note 18)</t>
  </si>
  <si>
    <t>Redeemable preferred stock</t>
  </si>
  <si>
    <t>Shareholders' equity:</t>
  </si>
  <si>
    <t>Common stock at stated value:</t>
  </si>
  <si>
    <t>Class A convertible — 305 and 305 shares outstanding</t>
  </si>
  <si>
    <t>Class B — 1,266 and 1,273 shares outstanding</t>
  </si>
  <si>
    <t>Capital in excess of stated value</t>
  </si>
  <si>
    <t>Accumulated other comprehensive income (loss)</t>
  </si>
  <si>
    <t>Retained earnings (deficit)</t>
  </si>
  <si>
    <t>Total shareholders' equity</t>
  </si>
  <si>
    <t>TOTAL LIABILITIES AND SHAREHOLDERS' EQUITY</t>
  </si>
  <si>
    <t>Cash provided (used) by operations:</t>
  </si>
  <si>
    <t>Net income</t>
  </si>
  <si>
    <t>Adjustments to reconcile net income to net cash provided (used) by operations:</t>
  </si>
  <si>
    <t>Depreciation</t>
  </si>
  <si>
    <t>Deferred income taxes</t>
  </si>
  <si>
    <t>Stock-based compensation</t>
  </si>
  <si>
    <t>Amortization, impairment and other</t>
  </si>
  <si>
    <t>Net foreign currency adjustments</t>
  </si>
  <si>
    <t>Changes in certain working capital components and other assets and liabilities:</t>
  </si>
  <si>
    <t>(Increase) decrease in accounts receivable</t>
  </si>
  <si>
    <t>(Increase) decrease in inventories</t>
  </si>
  <si>
    <t>Cash provided (used) by operations</t>
  </si>
  <si>
    <t>Cash provided (used) by investing activities:</t>
  </si>
  <si>
    <t>Purchases of short-term investments</t>
  </si>
  <si>
    <t>Maturities of short-term investments</t>
  </si>
  <si>
    <t>Sales of short-term investments</t>
  </si>
  <si>
    <t>Other investing activities</t>
  </si>
  <si>
    <t>Cash provided (used) by investing activities</t>
  </si>
  <si>
    <t>Cash provided (used) by financing activities:</t>
  </si>
  <si>
    <t>Proceeds from borrowings, net of debt issuance costs</t>
  </si>
  <si>
    <t>Increase (decrease) in notes payable, net</t>
  </si>
  <si>
    <t>Repayment of borrowings</t>
  </si>
  <si>
    <t>Proceeds from exercise of stock options and other stock issuances</t>
  </si>
  <si>
    <t>Dividends — common and preferred</t>
  </si>
  <si>
    <t>Other financing activities</t>
  </si>
  <si>
    <t>Cash provided (used) by financing activities</t>
  </si>
  <si>
    <t>Effect of exchange rate changes on cash and equivalents</t>
  </si>
  <si>
    <t>Net increase (decrease) in cash and equivalents</t>
  </si>
  <si>
    <t>Cash and equivalents, beginning of year</t>
  </si>
  <si>
    <t>CASH AND EQUIVALENTS, END OF YEAR</t>
  </si>
  <si>
    <t>Supplemental disclosure of cash flow information:</t>
  </si>
  <si>
    <t>Interest, net of capitalized interest</t>
  </si>
  <si>
    <t>Non-cash additions to property, plant and equipment</t>
  </si>
  <si>
    <t>Dividends declared and not paid</t>
  </si>
  <si>
    <t>Increase (decrease) in accounts payable, accrued liabilities, operating lease liabilities and other current and non-current liabilities</t>
  </si>
  <si>
    <t>(Increase) decrease in prepaid expenses, operating lease right-of-use assets and other current and non-current assets</t>
  </si>
  <si>
    <t>Segmental Breakdowns</t>
  </si>
  <si>
    <t>North America</t>
  </si>
  <si>
    <t>Europe, Middle East &amp; Africa</t>
  </si>
  <si>
    <t>Greater China</t>
  </si>
  <si>
    <t>TOTAL NIKE BRAND</t>
  </si>
  <si>
    <t>Converse</t>
  </si>
  <si>
    <t>TOTAL NIKE, INC. REVENUES</t>
  </si>
  <si>
    <t>Asia Pacific &amp; Latin America</t>
  </si>
  <si>
    <t>Global Brand Divisions</t>
  </si>
  <si>
    <t>Corporate</t>
  </si>
  <si>
    <t>Revenue:</t>
  </si>
  <si>
    <t>EBIT:</t>
  </si>
  <si>
    <t xml:space="preserve"> Check</t>
  </si>
  <si>
    <t>TOTAL NIKE, INC. EBIT</t>
  </si>
  <si>
    <t>Footwear</t>
  </si>
  <si>
    <t>Apparel</t>
  </si>
  <si>
    <t>Equipment</t>
  </si>
  <si>
    <r>
      <rPr>
        <b/>
        <sz val="16"/>
        <color theme="0"/>
        <rFont val="Calibri"/>
        <family val="2"/>
        <scheme val="minor"/>
      </rPr>
      <t>NIKE, INC.</t>
    </r>
    <r>
      <rPr>
        <b/>
        <sz val="20"/>
        <color theme="0"/>
        <rFont val="Calibri"/>
        <family val="2"/>
        <scheme val="minor"/>
      </rPr>
      <t xml:space="preserve">
</t>
    </r>
    <r>
      <rPr>
        <sz val="11"/>
        <color theme="0"/>
        <rFont val="Calibri"/>
        <family val="2"/>
        <scheme val="minor"/>
      </rPr>
      <t>(Dollars and Shares in Millions Except Per Share Amounts)</t>
    </r>
  </si>
  <si>
    <t>PROPERTY, PLANT AND EQUIPMENT, NET</t>
  </si>
  <si>
    <t>Asia Pacific &amp; Latin America(1)</t>
  </si>
  <si>
    <t>Total NIKE Brand</t>
  </si>
  <si>
    <t>TOTAL PROPERTY, PLANT AND EQUIPMENT, NET</t>
  </si>
  <si>
    <t>Other</t>
  </si>
  <si>
    <t>ADDITIONS TO PROPERTY, PLANT AND EQUIPMENT</t>
  </si>
  <si>
    <t>TOTAL ADDITIONS TO PROPERTY, PLANT AND EQUIPMENT</t>
  </si>
  <si>
    <t>DEPRECIATION</t>
  </si>
  <si>
    <t>TOTAL DEPRECIATION</t>
  </si>
  <si>
    <t>Revenue Drivers</t>
  </si>
  <si>
    <t>Organic revenue growth</t>
  </si>
  <si>
    <t>Group Totals</t>
  </si>
  <si>
    <t>Growth %</t>
  </si>
  <si>
    <t>EBITDA</t>
  </si>
  <si>
    <t>Margin %</t>
  </si>
  <si>
    <t>D&amp;A</t>
  </si>
  <si>
    <t>As a  % of revenue</t>
  </si>
  <si>
    <t>EBIT</t>
  </si>
  <si>
    <t>Capex</t>
  </si>
  <si>
    <t>Revenue</t>
  </si>
  <si>
    <t>Organic growth %</t>
  </si>
  <si>
    <t>Currency impact %</t>
  </si>
  <si>
    <t>Group Revenue</t>
  </si>
  <si>
    <t>As a % of PPE</t>
  </si>
  <si>
    <t>Property, plant and equipment</t>
  </si>
  <si>
    <t>Add up the segment revenues from below</t>
  </si>
  <si>
    <t>Add up the segment EBITDA from below</t>
  </si>
  <si>
    <t>Add up the segment D&amp;A from below</t>
  </si>
  <si>
    <t>EBITDA - D&amp;A</t>
  </si>
  <si>
    <t>Add up the segment Capex from below</t>
  </si>
  <si>
    <t>Add up the segment PPE from below</t>
  </si>
  <si>
    <t>Income Statement</t>
  </si>
  <si>
    <t>EBTDA</t>
  </si>
  <si>
    <t>PBT</t>
  </si>
  <si>
    <t>Tax rate %</t>
  </si>
  <si>
    <t>Net Income</t>
  </si>
  <si>
    <t>Diluted number of shares</t>
  </si>
  <si>
    <t>EPS</t>
  </si>
  <si>
    <t>DPS</t>
  </si>
  <si>
    <t>Payout ratio%</t>
  </si>
  <si>
    <t>Balance Sheet</t>
  </si>
  <si>
    <t>Cash and Cash Equivalents</t>
  </si>
  <si>
    <t>Other Items Included in Net Debt</t>
  </si>
  <si>
    <t>Net Working Capital</t>
  </si>
  <si>
    <t>As a % of revenue</t>
  </si>
  <si>
    <t>Other Current Assets</t>
  </si>
  <si>
    <t>Property Plant and Equipment</t>
  </si>
  <si>
    <t>Intangible Assets</t>
  </si>
  <si>
    <t>Other Assets</t>
  </si>
  <si>
    <t>Total Assets</t>
  </si>
  <si>
    <t>Current Borrowings</t>
  </si>
  <si>
    <t>Other Current Liabilities</t>
  </si>
  <si>
    <t>Other non-current Liabilities</t>
  </si>
  <si>
    <t>Equity</t>
  </si>
  <si>
    <t>Common stock</t>
  </si>
  <si>
    <t>Retained Earnings</t>
  </si>
  <si>
    <t>Other Components of Equity</t>
  </si>
  <si>
    <t>Total Liabilities and Equity</t>
  </si>
  <si>
    <t>Check</t>
  </si>
  <si>
    <t>Cash flow</t>
  </si>
  <si>
    <t>Cash Tax</t>
  </si>
  <si>
    <t>NOPAT</t>
  </si>
  <si>
    <t>Cash Interest</t>
  </si>
  <si>
    <t>(Increase)/Decrease in Working Capital</t>
  </si>
  <si>
    <t>FCFF</t>
  </si>
  <si>
    <t>Other Operating Activities</t>
  </si>
  <si>
    <t>CFO</t>
  </si>
  <si>
    <t xml:space="preserve">Acquisitions </t>
  </si>
  <si>
    <t>Other Investing Activities</t>
  </si>
  <si>
    <t>CFI</t>
  </si>
  <si>
    <t>Share Issuance/Buybacks</t>
  </si>
  <si>
    <t>Dividends Paid to Shareholders</t>
  </si>
  <si>
    <t>Borrowings</t>
  </si>
  <si>
    <t>Other Financing Activities</t>
  </si>
  <si>
    <t>CFF</t>
  </si>
  <si>
    <t>Other Adjustments</t>
  </si>
  <si>
    <t>Net Change in Cash</t>
  </si>
  <si>
    <t>Opening Cash</t>
  </si>
  <si>
    <t>Closing Cash</t>
  </si>
  <si>
    <t>Net Debt (Cash)</t>
  </si>
  <si>
    <t>Comments</t>
  </si>
  <si>
    <t>Balancing the model</t>
  </si>
  <si>
    <t>Note that the balancing should be done column by column i.e. year by year not row by row (since net debt will change the interest and tax every year)</t>
  </si>
  <si>
    <t>Add up  the Cash flow CFO, CFI and CFF to arrive at closing cash and net debt</t>
  </si>
  <si>
    <t>Link closing cash to the balance sheet</t>
  </si>
  <si>
    <t>Link change in other assets in balance sheet to other investing activities in cash flow</t>
  </si>
  <si>
    <t>Note that the share buy back should be subtracted from the retained earnings as well</t>
  </si>
  <si>
    <t>Ideally the balance sheet should tally on both Assets and Liabilities, if doesn't, think of all the forecasts that you have made and ensure the double entry impact is reflected. i.e. Capex should show cash out flow whilst asset addition balancing out the impact</t>
  </si>
  <si>
    <t>Feel free to reach out to me if you are have trouble balancing the model.</t>
  </si>
  <si>
    <t>1 year Average share price - Sourced from Yahoo finance</t>
  </si>
  <si>
    <t>Read up on the share buy-back plans of the company, include the buy back amount in cash flow forecast and link that to the number of shares (Opening share count + (buy back amount/1 year average share price at the bottom of cash flow))</t>
  </si>
  <si>
    <t>You can take up to 5 days for this exercise</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</si>
</sst>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 #,##0.00_-;_-* &quot;-&quot;??_-;_-@_-"/>
    <numFmt numFmtId="164" formatCode="_(* #,##0.00_);_(* \(#,##0.00\);_(* &quot;-&quot;??_);_(@_)"/>
    <numFmt numFmtId="165" formatCode="_(* #,##0_);_(* \(#,##0\);_(* &quot;-&quot;??_);_(@_)"/>
    <numFmt numFmtId="166" formatCode="0.0%"/>
  </numFmts>
  <fonts count="18"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b/>
      <sz val="20"/>
      <color theme="0"/>
      <name val="Calibri"/>
      <family val="2"/>
      <scheme val="minor"/>
    </font>
    <font>
      <b/>
      <sz val="11"/>
      <color rgb="FFFF0000"/>
      <name val="Calibri"/>
      <family val="2"/>
      <scheme val="minor"/>
    </font>
    <font>
      <b/>
      <sz val="11"/>
      <color theme="0"/>
      <name val="Calibri"/>
      <family val="2"/>
      <scheme val="minor"/>
    </font>
    <font>
      <b/>
      <sz val="16"/>
      <color theme="0"/>
      <name val="Calibri"/>
      <family val="2"/>
      <scheme val="minor"/>
    </font>
    <font>
      <b/>
      <sz val="18"/>
      <color theme="0"/>
      <name val="Calibri"/>
      <family val="2"/>
      <scheme val="minor"/>
    </font>
    <font>
      <sz val="9"/>
      <color indexed="81"/>
      <name val="Tahoma"/>
      <family val="2"/>
    </font>
    <font>
      <b/>
      <sz val="9"/>
      <color indexed="81"/>
      <name val="Tahoma"/>
      <family val="2"/>
    </font>
    <font>
      <i/>
      <sz val="10"/>
      <color theme="1"/>
      <name val="Calibri"/>
      <family val="2"/>
      <scheme val="minor"/>
    </font>
    <font>
      <b/>
      <i/>
      <sz val="10"/>
      <color theme="1"/>
      <name val="Calibri"/>
      <family val="2"/>
      <scheme val="minor"/>
    </font>
    <font>
      <i/>
      <sz val="9"/>
      <color theme="1"/>
      <name val="Calibri"/>
      <family val="2"/>
      <scheme val="minor"/>
    </font>
    <font>
      <i/>
      <sz val="10"/>
      <color rgb="FF002060"/>
      <name val="Calibri"/>
      <family val="2"/>
      <scheme val="minor"/>
    </font>
    <font>
      <i/>
      <sz val="9"/>
      <color rgb="FF0070C0"/>
      <name val="Calibri"/>
      <family val="2"/>
      <scheme val="minor"/>
    </font>
    <font>
      <i/>
      <sz val="9"/>
      <name val="Calibri"/>
      <family val="2"/>
      <scheme val="minor"/>
    </font>
    <font>
      <sz val="11"/>
      <name val="Calibri"/>
      <family val="2"/>
      <scheme val="minor"/>
    </font>
  </fonts>
  <fills count="9">
    <fill>
      <patternFill patternType="none"/>
    </fill>
    <fill>
      <patternFill patternType="gray125"/>
    </fill>
    <fill>
      <patternFill patternType="solid">
        <fgColor rgb="FF002060"/>
        <bgColor indexed="64"/>
      </patternFill>
    </fill>
    <fill>
      <patternFill patternType="solid">
        <fgColor theme="3" tint="0.59999389629810485"/>
        <bgColor indexed="64"/>
      </patternFill>
    </fill>
    <fill>
      <patternFill patternType="solid">
        <fgColor theme="4"/>
      </patternFill>
    </fill>
    <fill>
      <patternFill patternType="solid">
        <fgColor theme="4" tint="0.39997558519241921"/>
        <bgColor indexed="65"/>
      </patternFill>
    </fill>
    <fill>
      <patternFill patternType="solid">
        <fgColor theme="3" tint="0.39997558519241921"/>
        <bgColor indexed="64"/>
      </patternFill>
    </fill>
    <fill>
      <patternFill patternType="solid">
        <fgColor theme="6" tint="0.79998168889431442"/>
        <bgColor indexed="64"/>
      </patternFill>
    </fill>
    <fill>
      <patternFill patternType="solid">
        <fgColor theme="4" tint="0.79998168889431442"/>
        <bgColor indexed="65"/>
      </patternFill>
    </fill>
  </fills>
  <borders count="5">
    <border>
      <left/>
      <right/>
      <top/>
      <bottom/>
      <diagonal/>
    </border>
    <border>
      <left/>
      <right/>
      <top style="thin">
        <color indexed="64"/>
      </top>
      <bottom/>
      <diagonal/>
    </border>
    <border>
      <left/>
      <right/>
      <top style="thin">
        <color indexed="64"/>
      </top>
      <bottom style="double">
        <color indexed="64"/>
      </bottom>
      <diagonal/>
    </border>
    <border>
      <left/>
      <right/>
      <top/>
      <bottom style="thin">
        <color indexed="64"/>
      </bottom>
      <diagonal/>
    </border>
    <border>
      <left/>
      <right/>
      <top style="thin">
        <color indexed="64"/>
      </top>
      <bottom style="thin">
        <color indexed="64"/>
      </bottom>
      <diagonal/>
    </border>
  </borders>
  <cellStyleXfs count="6">
    <xf numFmtId="0" fontId="0" fillId="0" borderId="0"/>
    <xf numFmtId="164"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3" fillId="4" borderId="0" applyNumberFormat="0" applyBorder="0" applyAlignment="0" applyProtection="0"/>
    <xf numFmtId="0" fontId="3" fillId="5" borderId="0" applyNumberFormat="0" applyBorder="0" applyAlignment="0" applyProtection="0"/>
  </cellStyleXfs>
  <cellXfs count="72">
    <xf numFmtId="0" fontId="0" fillId="0" borderId="0" xfId="0"/>
    <xf numFmtId="0" fontId="2" fillId="0" borderId="0" xfId="0" applyFont="1"/>
    <xf numFmtId="0" fontId="0" fillId="0" borderId="0" xfId="0" applyAlignment="1">
      <alignment horizontal="left" indent="1"/>
    </xf>
    <xf numFmtId="165" fontId="0" fillId="0" borderId="0" xfId="1" applyNumberFormat="1" applyFont="1"/>
    <xf numFmtId="0" fontId="2" fillId="0" borderId="1" xfId="0" applyFont="1" applyBorder="1"/>
    <xf numFmtId="165" fontId="2" fillId="0" borderId="1" xfId="1" applyNumberFormat="1" applyFont="1" applyBorder="1"/>
    <xf numFmtId="0" fontId="2" fillId="0" borderId="2" xfId="0" applyFont="1" applyBorder="1"/>
    <xf numFmtId="165" fontId="2" fillId="0" borderId="2" xfId="1" applyNumberFormat="1" applyFont="1" applyBorder="1"/>
    <xf numFmtId="3" fontId="0" fillId="0" borderId="0" xfId="0" applyNumberFormat="1"/>
    <xf numFmtId="165" fontId="2" fillId="0" borderId="0" xfId="1" applyNumberFormat="1" applyFont="1"/>
    <xf numFmtId="0" fontId="2" fillId="0" borderId="0" xfId="0" applyFont="1" applyAlignment="1">
      <alignment horizontal="left" indent="1"/>
    </xf>
    <xf numFmtId="0" fontId="0" fillId="0" borderId="0" xfId="0" applyAlignment="1">
      <alignment horizontal="left" indent="2"/>
    </xf>
    <xf numFmtId="0" fontId="5" fillId="0" borderId="0" xfId="0" applyFont="1"/>
    <xf numFmtId="165" fontId="5" fillId="0" borderId="0" xfId="0" applyNumberFormat="1" applyFont="1"/>
    <xf numFmtId="0" fontId="2" fillId="3" borderId="0" xfId="0" applyFont="1" applyFill="1" applyAlignment="1">
      <alignment horizontal="center"/>
    </xf>
    <xf numFmtId="0" fontId="4" fillId="2" borderId="0" xfId="0" applyFont="1" applyFill="1" applyAlignment="1">
      <alignment vertical="center" wrapText="1"/>
    </xf>
    <xf numFmtId="0" fontId="6" fillId="2" borderId="0" xfId="0" applyFont="1" applyFill="1" applyAlignment="1">
      <alignment horizontal="right"/>
    </xf>
    <xf numFmtId="0" fontId="0" fillId="0" borderId="0" xfId="0" applyFont="1"/>
    <xf numFmtId="0" fontId="0" fillId="0" borderId="0" xfId="0" applyAlignment="1">
      <alignment horizontal="left" indent="3"/>
    </xf>
    <xf numFmtId="0" fontId="8" fillId="2" borderId="0" xfId="0" applyFont="1" applyFill="1" applyAlignment="1">
      <alignment wrapText="1"/>
    </xf>
    <xf numFmtId="0" fontId="0" fillId="0" borderId="0" xfId="0" applyAlignment="1">
      <alignment wrapText="1"/>
    </xf>
    <xf numFmtId="165" fontId="0" fillId="0" borderId="1" xfId="1" applyNumberFormat="1" applyFont="1" applyBorder="1"/>
    <xf numFmtId="0" fontId="0" fillId="0" borderId="1" xfId="0" applyFont="1" applyBorder="1" applyAlignment="1">
      <alignment horizontal="left" indent="1"/>
    </xf>
    <xf numFmtId="0" fontId="2" fillId="0" borderId="0" xfId="0" applyFont="1" applyBorder="1"/>
    <xf numFmtId="0" fontId="0" fillId="0" borderId="3" xfId="0" applyBorder="1"/>
    <xf numFmtId="165" fontId="0" fillId="0" borderId="3" xfId="1" applyNumberFormat="1" applyFont="1" applyBorder="1"/>
    <xf numFmtId="0" fontId="2" fillId="0" borderId="4" xfId="0" applyFont="1" applyBorder="1" applyAlignment="1">
      <alignment horizontal="left"/>
    </xf>
    <xf numFmtId="165" fontId="2" fillId="0" borderId="4" xfId="1" applyNumberFormat="1" applyFont="1" applyBorder="1"/>
    <xf numFmtId="0" fontId="2" fillId="0" borderId="4" xfId="0" applyFont="1" applyBorder="1"/>
    <xf numFmtId="0" fontId="2" fillId="0" borderId="0" xfId="0" applyFont="1" applyAlignment="1">
      <alignment horizontal="left"/>
    </xf>
    <xf numFmtId="0" fontId="11" fillId="0" borderId="0" xfId="0" applyFont="1" applyAlignment="1">
      <alignment horizontal="left" indent="1"/>
    </xf>
    <xf numFmtId="166" fontId="11" fillId="0" borderId="0" xfId="2" applyNumberFormat="1" applyFont="1"/>
    <xf numFmtId="0" fontId="11" fillId="0" borderId="0" xfId="0" applyFont="1" applyAlignment="1">
      <alignment horizontal="left" indent="2"/>
    </xf>
    <xf numFmtId="0" fontId="12" fillId="0" borderId="2" xfId="0" applyFont="1" applyBorder="1"/>
    <xf numFmtId="0" fontId="12" fillId="0" borderId="0" xfId="0" applyFont="1" applyAlignment="1">
      <alignment horizontal="left" indent="1"/>
    </xf>
    <xf numFmtId="166" fontId="12" fillId="0" borderId="0" xfId="2" applyNumberFormat="1" applyFont="1"/>
    <xf numFmtId="0" fontId="11" fillId="0" borderId="1" xfId="0" applyFont="1" applyBorder="1"/>
    <xf numFmtId="166" fontId="12" fillId="0" borderId="2" xfId="2" applyNumberFormat="1" applyFont="1" applyBorder="1"/>
    <xf numFmtId="166" fontId="12" fillId="0" borderId="1" xfId="2" applyNumberFormat="1" applyFont="1" applyBorder="1"/>
    <xf numFmtId="0" fontId="2" fillId="6" borderId="0" xfId="0" applyFont="1" applyFill="1"/>
    <xf numFmtId="165" fontId="6" fillId="4" borderId="0" xfId="4" applyNumberFormat="1" applyFont="1" applyBorder="1" applyAlignment="1">
      <alignment horizontal="left"/>
    </xf>
    <xf numFmtId="165" fontId="2" fillId="0" borderId="0" xfId="1" applyNumberFormat="1" applyFont="1" applyBorder="1"/>
    <xf numFmtId="165" fontId="13" fillId="0" borderId="0" xfId="1" applyNumberFormat="1" applyFont="1" applyBorder="1" applyAlignment="1">
      <alignment horizontal="left" indent="1"/>
    </xf>
    <xf numFmtId="165" fontId="2" fillId="5" borderId="0" xfId="5" applyNumberFormat="1" applyFont="1"/>
    <xf numFmtId="165" fontId="13" fillId="0" borderId="0" xfId="1" applyNumberFormat="1" applyFont="1" applyAlignment="1">
      <alignment horizontal="left" indent="2"/>
    </xf>
    <xf numFmtId="165" fontId="0" fillId="0" borderId="0" xfId="1" applyNumberFormat="1" applyFont="1" applyAlignment="1">
      <alignment horizontal="left" indent="1"/>
    </xf>
    <xf numFmtId="165" fontId="13" fillId="0" borderId="0" xfId="1" applyNumberFormat="1" applyFont="1" applyAlignment="1">
      <alignment horizontal="left" indent="1"/>
    </xf>
    <xf numFmtId="166" fontId="11" fillId="0" borderId="0" xfId="2" applyNumberFormat="1" applyFont="1" applyAlignment="1">
      <alignment horizontal="right"/>
    </xf>
    <xf numFmtId="165" fontId="2" fillId="0" borderId="0" xfId="0" applyNumberFormat="1" applyFont="1"/>
    <xf numFmtId="166" fontId="14" fillId="7" borderId="0" xfId="2" applyNumberFormat="1" applyFont="1" applyFill="1"/>
    <xf numFmtId="0" fontId="0" fillId="0" borderId="0" xfId="0"/>
    <xf numFmtId="0" fontId="2" fillId="0" borderId="0" xfId="0" applyFont="1"/>
    <xf numFmtId="0" fontId="0" fillId="0" borderId="0" xfId="0" applyAlignment="1">
      <alignment horizontal="left" indent="1"/>
    </xf>
    <xf numFmtId="166" fontId="13" fillId="0" borderId="0" xfId="2" applyNumberFormat="1" applyFont="1" applyBorder="1" applyAlignment="1">
      <alignment horizontal="right"/>
    </xf>
    <xf numFmtId="165" fontId="1" fillId="0" borderId="0" xfId="1" applyNumberFormat="1" applyFont="1" applyAlignment="1">
      <alignment horizontal="left"/>
    </xf>
    <xf numFmtId="165" fontId="1" fillId="0" borderId="0" xfId="1" applyNumberFormat="1" applyFont="1"/>
    <xf numFmtId="165" fontId="13" fillId="0" borderId="0" xfId="1" applyNumberFormat="1" applyFont="1" applyAlignment="1">
      <alignment horizontal="left"/>
    </xf>
    <xf numFmtId="166" fontId="13" fillId="0" borderId="0" xfId="2" applyNumberFormat="1" applyFont="1" applyAlignment="1">
      <alignment horizontal="right"/>
    </xf>
    <xf numFmtId="166" fontId="15" fillId="8" borderId="0" xfId="2" applyNumberFormat="1" applyFont="1" applyFill="1"/>
    <xf numFmtId="164" fontId="0" fillId="0" borderId="0" xfId="1" applyNumberFormat="1" applyFont="1"/>
    <xf numFmtId="0" fontId="6" fillId="4" borderId="0" xfId="4" applyFont="1"/>
    <xf numFmtId="0" fontId="0" fillId="0" borderId="0" xfId="0" applyAlignment="1">
      <alignment horizontal="left"/>
    </xf>
    <xf numFmtId="164" fontId="5" fillId="0" borderId="0" xfId="1" applyFont="1" applyBorder="1"/>
    <xf numFmtId="165" fontId="0" fillId="0" borderId="0" xfId="0" applyNumberFormat="1" applyFont="1"/>
    <xf numFmtId="166" fontId="16" fillId="0" borderId="0" xfId="2" applyNumberFormat="1" applyFont="1" applyFill="1" applyAlignment="1">
      <alignment horizontal="right"/>
    </xf>
    <xf numFmtId="166" fontId="16" fillId="0" borderId="0" xfId="2" applyNumberFormat="1" applyFont="1" applyFill="1"/>
    <xf numFmtId="165" fontId="17" fillId="0" borderId="0" xfId="1" applyNumberFormat="1" applyFont="1" applyFill="1"/>
    <xf numFmtId="0" fontId="7" fillId="2" borderId="0" xfId="0" applyFont="1" applyFill="1" applyAlignment="1">
      <alignment horizontal="center"/>
    </xf>
    <xf numFmtId="0" fontId="0" fillId="0" borderId="0" xfId="0"/>
    <xf numFmtId="0" fontId="2" fillId="0" borderId="0" xfId="0" applyFont="1"/>
    <xf numFmtId="0" fontId="0" fillId="0" borderId="0" xfId="0" applyAlignment="1">
      <alignment horizontal="left" indent="1"/>
    </xf>
    <xf numFmtId="2" fontId="0" fillId="0" borderId="0" xfId="0" applyNumberFormat="1"/>
  </cellXfs>
  <cellStyles count="6">
    <cellStyle name="60% - Accent1" xfId="5" builtinId="32"/>
    <cellStyle name="Accent1" xfId="4" builtinId="29"/>
    <cellStyle name="Comma" xfId="1" builtinId="3"/>
    <cellStyle name="Comma 2" xfId="3"/>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3"/>
  <sheetViews>
    <sheetView tabSelected="1" workbookViewId="0"/>
  </sheetViews>
  <sheetFormatPr defaultRowHeight="14.4" x14ac:dyDescent="0.3"/>
  <cols>
    <col min="1" max="1" width="176.109375" style="20" customWidth="1"/>
  </cols>
  <sheetData>
    <row r="1" spans="1:1" ht="23.4" x14ac:dyDescent="0.45">
      <c r="A1" s="19" t="s">
        <v>20</v>
      </c>
    </row>
    <row r="2" spans="1:1" x14ac:dyDescent="0.3">
      <c r="A2" s="69" t="s">
        <v>198</v>
      </c>
    </row>
    <row r="3" spans="1:1" x14ac:dyDescent="0.3">
      <c r="A3" s="68" t="s">
        <v>199</v>
      </c>
    </row>
    <row r="4" spans="1:1" x14ac:dyDescent="0.3">
      <c r="A4" s="68" t="s">
        <v>200</v>
      </c>
    </row>
    <row r="5" spans="1:1" x14ac:dyDescent="0.3">
      <c r="A5" s="68" t="s">
        <v>201</v>
      </c>
    </row>
    <row r="6" spans="1:1" x14ac:dyDescent="0.3">
      <c r="A6" s="68" t="s">
        <v>202</v>
      </c>
    </row>
    <row r="7" spans="1:1" s="50" customFormat="1" x14ac:dyDescent="0.3">
      <c r="A7" s="68" t="s">
        <v>207</v>
      </c>
    </row>
    <row r="8" spans="1:1" x14ac:dyDescent="0.3">
      <c r="A8" s="70" t="s">
        <v>203</v>
      </c>
    </row>
    <row r="9" spans="1:1" x14ac:dyDescent="0.3">
      <c r="A9" s="68" t="s">
        <v>204</v>
      </c>
    </row>
    <row r="10" spans="1:1" s="68" customFormat="1" x14ac:dyDescent="0.3"/>
    <row r="11" spans="1:1" x14ac:dyDescent="0.3">
      <c r="A11" s="68" t="s">
        <v>205</v>
      </c>
    </row>
    <row r="12" spans="1:1" x14ac:dyDescent="0.3">
      <c r="A12" s="50" t="s">
        <v>208</v>
      </c>
    </row>
    <row r="13" spans="1:1" x14ac:dyDescent="0.3">
      <c r="A13" s="50"/>
    </row>
    <row r="14" spans="1:1" x14ac:dyDescent="0.3">
      <c r="A14" s="50"/>
    </row>
    <row r="15" spans="1:1" x14ac:dyDescent="0.3">
      <c r="A15" s="50"/>
    </row>
    <row r="16" spans="1:1" x14ac:dyDescent="0.3">
      <c r="A16" s="50"/>
    </row>
    <row r="17" spans="1:1" x14ac:dyDescent="0.3">
      <c r="A17" s="50"/>
    </row>
    <row r="18" spans="1:1" x14ac:dyDescent="0.3">
      <c r="A18" s="50"/>
    </row>
    <row r="19" spans="1:1" x14ac:dyDescent="0.3">
      <c r="A19" s="50"/>
    </row>
    <row r="20" spans="1:1" x14ac:dyDescent="0.3">
      <c r="A20" s="50"/>
    </row>
    <row r="21" spans="1:1" x14ac:dyDescent="0.3">
      <c r="A21" s="50"/>
    </row>
    <row r="22" spans="1:1" x14ac:dyDescent="0.3">
      <c r="A22" s="50"/>
    </row>
    <row r="23" spans="1:1" x14ac:dyDescent="0.3">
      <c r="A23" s="50"/>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204"/>
  <sheetViews>
    <sheetView workbookViewId="0">
      <pane ySplit="1" topLeftCell="A103" activePane="bottomLeft" state="frozen"/>
      <selection pane="bottomLeft" activeCell="A138" sqref="A138"/>
    </sheetView>
  </sheetViews>
  <sheetFormatPr defaultRowHeight="14.4" x14ac:dyDescent="0.3"/>
  <cols>
    <col min="1" max="1" width="78.109375" customWidth="1"/>
    <col min="2" max="7" width="9" bestFit="1" customWidth="1"/>
    <col min="8" max="8" width="10.44140625" bestFit="1" customWidth="1"/>
    <col min="9" max="9" width="10.6640625" bestFit="1" customWidth="1"/>
  </cols>
  <sheetData>
    <row r="1" spans="1:9" ht="60" customHeight="1" x14ac:dyDescent="0.3">
      <c r="A1" s="15" t="s">
        <v>116</v>
      </c>
      <c r="B1" s="16">
        <f t="shared" ref="B1:G1" si="0">+C1-1</f>
        <v>2015</v>
      </c>
      <c r="C1" s="16">
        <f t="shared" si="0"/>
        <v>2016</v>
      </c>
      <c r="D1" s="16">
        <f t="shared" si="0"/>
        <v>2017</v>
      </c>
      <c r="E1" s="16">
        <f t="shared" si="0"/>
        <v>2018</v>
      </c>
      <c r="F1" s="16">
        <f t="shared" si="0"/>
        <v>2019</v>
      </c>
      <c r="G1" s="16">
        <f t="shared" si="0"/>
        <v>2020</v>
      </c>
      <c r="H1" s="16">
        <f>+I1-1</f>
        <v>2021</v>
      </c>
      <c r="I1" s="16">
        <v>2022</v>
      </c>
    </row>
    <row r="2" spans="1:9" x14ac:dyDescent="0.3">
      <c r="A2" t="s">
        <v>27</v>
      </c>
      <c r="B2" s="3"/>
      <c r="C2" s="3"/>
      <c r="D2" s="3"/>
      <c r="E2" s="3"/>
      <c r="F2" s="3"/>
      <c r="G2" s="3"/>
      <c r="H2" s="3">
        <v>44538</v>
      </c>
      <c r="I2" s="3">
        <v>46710</v>
      </c>
    </row>
    <row r="3" spans="1:9" x14ac:dyDescent="0.3">
      <c r="A3" s="24" t="s">
        <v>28</v>
      </c>
      <c r="B3" s="25"/>
      <c r="C3" s="25"/>
      <c r="D3" s="25"/>
      <c r="E3" s="25"/>
      <c r="F3" s="25"/>
      <c r="G3" s="25"/>
      <c r="H3" s="25">
        <v>24576</v>
      </c>
      <c r="I3" s="25">
        <v>25231</v>
      </c>
    </row>
    <row r="4" spans="1:9" s="1" customFormat="1" x14ac:dyDescent="0.3">
      <c r="A4" s="23" t="s">
        <v>4</v>
      </c>
      <c r="B4" s="9">
        <f t="shared" ref="B4:H4" si="1">+B2-B3</f>
        <v>0</v>
      </c>
      <c r="C4" s="9">
        <f t="shared" si="1"/>
        <v>0</v>
      </c>
      <c r="D4" s="9">
        <f t="shared" si="1"/>
        <v>0</v>
      </c>
      <c r="E4" s="9">
        <f t="shared" si="1"/>
        <v>0</v>
      </c>
      <c r="F4" s="9">
        <f t="shared" si="1"/>
        <v>0</v>
      </c>
      <c r="G4" s="9">
        <f t="shared" si="1"/>
        <v>0</v>
      </c>
      <c r="H4" s="9">
        <f t="shared" si="1"/>
        <v>19962</v>
      </c>
      <c r="I4" s="9">
        <f>+I2-I3</f>
        <v>21479</v>
      </c>
    </row>
    <row r="5" spans="1:9" x14ac:dyDescent="0.3">
      <c r="A5" s="11" t="s">
        <v>21</v>
      </c>
      <c r="B5" s="3"/>
      <c r="C5" s="3"/>
      <c r="D5" s="3"/>
      <c r="E5" s="3"/>
      <c r="F5" s="3"/>
      <c r="G5" s="3"/>
      <c r="H5" s="3">
        <v>3114</v>
      </c>
      <c r="I5" s="3">
        <v>3850</v>
      </c>
    </row>
    <row r="6" spans="1:9" x14ac:dyDescent="0.3">
      <c r="A6" s="11" t="s">
        <v>22</v>
      </c>
      <c r="B6" s="3"/>
      <c r="C6" s="3"/>
      <c r="D6" s="3"/>
      <c r="E6" s="3"/>
      <c r="F6" s="3"/>
      <c r="G6" s="3"/>
      <c r="H6" s="3">
        <v>9911</v>
      </c>
      <c r="I6" s="3">
        <v>10954</v>
      </c>
    </row>
    <row r="7" spans="1:9" x14ac:dyDescent="0.3">
      <c r="A7" s="22" t="s">
        <v>23</v>
      </c>
      <c r="B7" s="21">
        <f t="shared" ref="B7:H7" si="2">+B5+B6</f>
        <v>0</v>
      </c>
      <c r="C7" s="21">
        <f t="shared" si="2"/>
        <v>0</v>
      </c>
      <c r="D7" s="21">
        <f t="shared" si="2"/>
        <v>0</v>
      </c>
      <c r="E7" s="21">
        <f t="shared" si="2"/>
        <v>0</v>
      </c>
      <c r="F7" s="21">
        <f t="shared" si="2"/>
        <v>0</v>
      </c>
      <c r="G7" s="21">
        <f t="shared" si="2"/>
        <v>0</v>
      </c>
      <c r="H7" s="21">
        <f t="shared" si="2"/>
        <v>13025</v>
      </c>
      <c r="I7" s="21">
        <f>+I5+I6</f>
        <v>14804</v>
      </c>
    </row>
    <row r="8" spans="1:9" x14ac:dyDescent="0.3">
      <c r="A8" s="2" t="s">
        <v>24</v>
      </c>
      <c r="B8" s="3"/>
      <c r="C8" s="3"/>
      <c r="D8" s="3"/>
      <c r="E8" s="3"/>
      <c r="F8" s="3"/>
      <c r="G8" s="3"/>
      <c r="H8" s="3">
        <v>262</v>
      </c>
      <c r="I8" s="3">
        <v>205</v>
      </c>
    </row>
    <row r="9" spans="1:9" x14ac:dyDescent="0.3">
      <c r="A9" s="2" t="s">
        <v>5</v>
      </c>
      <c r="B9" s="3"/>
      <c r="C9" s="3"/>
      <c r="D9" s="3"/>
      <c r="E9" s="3"/>
      <c r="F9" s="3"/>
      <c r="G9" s="3"/>
      <c r="H9" s="3">
        <v>14</v>
      </c>
      <c r="I9" s="3">
        <v>-181</v>
      </c>
    </row>
    <row r="10" spans="1:9" x14ac:dyDescent="0.3">
      <c r="A10" s="4" t="s">
        <v>25</v>
      </c>
      <c r="B10" s="5">
        <f t="shared" ref="B10:H10" si="3">+B4-B7-B8-B9</f>
        <v>0</v>
      </c>
      <c r="C10" s="5">
        <f t="shared" si="3"/>
        <v>0</v>
      </c>
      <c r="D10" s="5">
        <f t="shared" si="3"/>
        <v>0</v>
      </c>
      <c r="E10" s="5">
        <f t="shared" si="3"/>
        <v>0</v>
      </c>
      <c r="F10" s="5">
        <f t="shared" si="3"/>
        <v>0</v>
      </c>
      <c r="G10" s="5">
        <f t="shared" si="3"/>
        <v>0</v>
      </c>
      <c r="H10" s="5">
        <f t="shared" si="3"/>
        <v>6661</v>
      </c>
      <c r="I10" s="5">
        <f>+I4-I7-I8-I9</f>
        <v>6651</v>
      </c>
    </row>
    <row r="11" spans="1:9" x14ac:dyDescent="0.3">
      <c r="A11" s="2" t="s">
        <v>26</v>
      </c>
      <c r="B11" s="3"/>
      <c r="C11" s="3"/>
      <c r="D11" s="3"/>
      <c r="E11" s="3"/>
      <c r="F11" s="3"/>
      <c r="G11" s="3"/>
      <c r="H11" s="3">
        <v>934</v>
      </c>
      <c r="I11" s="3">
        <v>605</v>
      </c>
    </row>
    <row r="12" spans="1:9" ht="15" thickBot="1" x14ac:dyDescent="0.35">
      <c r="A12" s="6" t="s">
        <v>29</v>
      </c>
      <c r="B12" s="7">
        <f t="shared" ref="B12:H12" si="4">+B10-B11</f>
        <v>0</v>
      </c>
      <c r="C12" s="7">
        <f t="shared" si="4"/>
        <v>0</v>
      </c>
      <c r="D12" s="7">
        <f t="shared" si="4"/>
        <v>0</v>
      </c>
      <c r="E12" s="7">
        <f t="shared" si="4"/>
        <v>0</v>
      </c>
      <c r="F12" s="7">
        <f t="shared" si="4"/>
        <v>0</v>
      </c>
      <c r="G12" s="7">
        <f t="shared" si="4"/>
        <v>0</v>
      </c>
      <c r="H12" s="7">
        <f t="shared" si="4"/>
        <v>5727</v>
      </c>
      <c r="I12" s="7">
        <f>+I10-I11</f>
        <v>6046</v>
      </c>
    </row>
    <row r="13" spans="1:9" ht="15" thickTop="1" x14ac:dyDescent="0.3">
      <c r="A13" s="1" t="s">
        <v>8</v>
      </c>
    </row>
    <row r="14" spans="1:9" x14ac:dyDescent="0.3">
      <c r="A14" s="2" t="s">
        <v>6</v>
      </c>
      <c r="H14">
        <v>3.64</v>
      </c>
      <c r="I14">
        <v>3.83</v>
      </c>
    </row>
    <row r="15" spans="1:9" x14ac:dyDescent="0.3">
      <c r="A15" s="2" t="s">
        <v>7</v>
      </c>
      <c r="H15">
        <v>3.56</v>
      </c>
      <c r="I15">
        <v>3.75</v>
      </c>
    </row>
    <row r="16" spans="1:9" x14ac:dyDescent="0.3">
      <c r="A16" s="1" t="s">
        <v>9</v>
      </c>
    </row>
    <row r="17" spans="1:9" x14ac:dyDescent="0.3">
      <c r="A17" s="2" t="s">
        <v>6</v>
      </c>
      <c r="G17" s="8"/>
      <c r="H17" s="8">
        <v>1573</v>
      </c>
      <c r="I17" s="8">
        <v>1578.8</v>
      </c>
    </row>
    <row r="18" spans="1:9" x14ac:dyDescent="0.3">
      <c r="A18" s="2" t="s">
        <v>7</v>
      </c>
      <c r="G18" s="8"/>
      <c r="H18" s="8">
        <v>1609.4</v>
      </c>
      <c r="I18" s="8">
        <v>1610.8</v>
      </c>
    </row>
    <row r="20" spans="1:9" s="12" customFormat="1" x14ac:dyDescent="0.3">
      <c r="A20" s="12" t="s">
        <v>2</v>
      </c>
      <c r="B20" s="13" t="e">
        <f t="shared" ref="B20:H20" si="5">+ROUND(((B12/B18)-B15),2)</f>
        <v>#DIV/0!</v>
      </c>
      <c r="C20" s="13" t="e">
        <f t="shared" si="5"/>
        <v>#DIV/0!</v>
      </c>
      <c r="D20" s="13" t="e">
        <f t="shared" si="5"/>
        <v>#DIV/0!</v>
      </c>
      <c r="E20" s="13" t="e">
        <f t="shared" si="5"/>
        <v>#DIV/0!</v>
      </c>
      <c r="F20" s="13" t="e">
        <f t="shared" si="5"/>
        <v>#DIV/0!</v>
      </c>
      <c r="G20" s="13" t="e">
        <f t="shared" si="5"/>
        <v>#DIV/0!</v>
      </c>
      <c r="H20" s="13">
        <f t="shared" si="5"/>
        <v>0</v>
      </c>
      <c r="I20" s="13">
        <f>+ROUND(((I12/I18)-I15),2)</f>
        <v>0</v>
      </c>
    </row>
    <row r="22" spans="1:9" x14ac:dyDescent="0.3">
      <c r="A22" s="14" t="s">
        <v>0</v>
      </c>
      <c r="B22" s="14"/>
      <c r="C22" s="14"/>
      <c r="D22" s="14"/>
      <c r="E22" s="14"/>
      <c r="F22" s="14"/>
      <c r="G22" s="14"/>
      <c r="H22" s="14"/>
      <c r="I22" s="14"/>
    </row>
    <row r="23" spans="1:9" x14ac:dyDescent="0.3">
      <c r="A23" s="1" t="s">
        <v>30</v>
      </c>
    </row>
    <row r="24" spans="1:9" x14ac:dyDescent="0.3">
      <c r="A24" s="10" t="s">
        <v>31</v>
      </c>
      <c r="B24" s="3"/>
      <c r="C24" s="3"/>
      <c r="D24" s="3"/>
      <c r="E24" s="3"/>
      <c r="F24" s="3"/>
      <c r="G24" s="3"/>
      <c r="H24" s="3"/>
      <c r="I24" s="3"/>
    </row>
    <row r="25" spans="1:9" x14ac:dyDescent="0.3">
      <c r="A25" s="11" t="s">
        <v>32</v>
      </c>
      <c r="B25" s="3"/>
      <c r="C25" s="3"/>
      <c r="D25" s="3"/>
      <c r="E25" s="3"/>
      <c r="F25" s="3"/>
      <c r="G25" s="3"/>
      <c r="H25" s="3">
        <v>9889</v>
      </c>
      <c r="I25" s="3">
        <v>8574</v>
      </c>
    </row>
    <row r="26" spans="1:9" x14ac:dyDescent="0.3">
      <c r="A26" s="11" t="s">
        <v>33</v>
      </c>
      <c r="B26" s="3"/>
      <c r="C26" s="3"/>
      <c r="D26" s="3"/>
      <c r="E26" s="3"/>
      <c r="F26" s="3"/>
      <c r="G26" s="3"/>
      <c r="H26" s="3">
        <v>3587</v>
      </c>
      <c r="I26" s="3">
        <v>4423</v>
      </c>
    </row>
    <row r="27" spans="1:9" x14ac:dyDescent="0.3">
      <c r="A27" s="11" t="s">
        <v>34</v>
      </c>
      <c r="B27" s="3"/>
      <c r="C27" s="3"/>
      <c r="D27" s="3"/>
      <c r="E27" s="3"/>
      <c r="F27" s="3"/>
      <c r="G27" s="3"/>
      <c r="H27" s="3">
        <v>4463</v>
      </c>
      <c r="I27" s="3">
        <v>4667</v>
      </c>
    </row>
    <row r="28" spans="1:9" x14ac:dyDescent="0.3">
      <c r="A28" s="11" t="s">
        <v>35</v>
      </c>
      <c r="B28" s="3"/>
      <c r="C28" s="3"/>
      <c r="D28" s="3"/>
      <c r="E28" s="3"/>
      <c r="F28" s="3"/>
      <c r="G28" s="3"/>
      <c r="H28" s="3">
        <v>6854</v>
      </c>
      <c r="I28" s="3">
        <v>8420</v>
      </c>
    </row>
    <row r="29" spans="1:9" x14ac:dyDescent="0.3">
      <c r="A29" s="11" t="s">
        <v>36</v>
      </c>
      <c r="B29" s="3"/>
      <c r="C29" s="3"/>
      <c r="D29" s="3"/>
      <c r="E29" s="3"/>
      <c r="F29" s="3"/>
      <c r="G29" s="3"/>
      <c r="H29" s="3">
        <v>1498</v>
      </c>
      <c r="I29" s="3">
        <v>2129</v>
      </c>
    </row>
    <row r="30" spans="1:9" x14ac:dyDescent="0.3">
      <c r="A30" s="4" t="s">
        <v>10</v>
      </c>
      <c r="B30" s="5">
        <f t="shared" ref="B30:H30" si="6">+SUM(B25:B29)</f>
        <v>0</v>
      </c>
      <c r="C30" s="5">
        <f t="shared" si="6"/>
        <v>0</v>
      </c>
      <c r="D30" s="5">
        <f t="shared" si="6"/>
        <v>0</v>
      </c>
      <c r="E30" s="5">
        <f t="shared" si="6"/>
        <v>0</v>
      </c>
      <c r="F30" s="5">
        <f t="shared" si="6"/>
        <v>0</v>
      </c>
      <c r="G30" s="5">
        <f t="shared" si="6"/>
        <v>0</v>
      </c>
      <c r="H30" s="5">
        <f t="shared" si="6"/>
        <v>26291</v>
      </c>
      <c r="I30" s="5">
        <f>+SUM(I25:I29)</f>
        <v>28213</v>
      </c>
    </row>
    <row r="31" spans="1:9" x14ac:dyDescent="0.3">
      <c r="A31" s="2" t="s">
        <v>37</v>
      </c>
      <c r="B31" s="3"/>
      <c r="C31" s="3"/>
      <c r="D31" s="3"/>
      <c r="E31" s="3"/>
      <c r="F31" s="3"/>
      <c r="G31" s="3"/>
      <c r="H31" s="3">
        <v>4904</v>
      </c>
      <c r="I31" s="3">
        <v>4791</v>
      </c>
    </row>
    <row r="32" spans="1:9" x14ac:dyDescent="0.3">
      <c r="A32" s="2" t="s">
        <v>38</v>
      </c>
      <c r="B32" s="3"/>
      <c r="C32" s="3"/>
      <c r="D32" s="3"/>
      <c r="E32" s="3"/>
      <c r="F32" s="3"/>
      <c r="G32" s="3"/>
      <c r="H32" s="3">
        <v>3113</v>
      </c>
      <c r="I32" s="3">
        <v>2926</v>
      </c>
    </row>
    <row r="33" spans="1:9" x14ac:dyDescent="0.3">
      <c r="A33" s="2" t="s">
        <v>39</v>
      </c>
      <c r="B33" s="3"/>
      <c r="C33" s="3"/>
      <c r="D33" s="3"/>
      <c r="E33" s="3"/>
      <c r="F33" s="3"/>
      <c r="G33" s="3"/>
      <c r="H33" s="3">
        <v>269</v>
      </c>
      <c r="I33" s="3">
        <v>286</v>
      </c>
    </row>
    <row r="34" spans="1:9" x14ac:dyDescent="0.3">
      <c r="A34" s="2" t="s">
        <v>40</v>
      </c>
      <c r="B34" s="3"/>
      <c r="C34" s="3"/>
      <c r="D34" s="3"/>
      <c r="E34" s="3"/>
      <c r="F34" s="3"/>
      <c r="G34" s="3"/>
      <c r="H34" s="3">
        <v>242</v>
      </c>
      <c r="I34" s="3">
        <v>284</v>
      </c>
    </row>
    <row r="35" spans="1:9" x14ac:dyDescent="0.3">
      <c r="A35" s="2" t="s">
        <v>41</v>
      </c>
      <c r="B35" s="3"/>
      <c r="C35" s="3"/>
      <c r="D35" s="3"/>
      <c r="E35" s="3"/>
      <c r="F35" s="3"/>
      <c r="G35" s="3"/>
      <c r="H35" s="3">
        <v>2921</v>
      </c>
      <c r="I35" s="3">
        <v>3821</v>
      </c>
    </row>
    <row r="36" spans="1:9" ht="15" thickBot="1" x14ac:dyDescent="0.35">
      <c r="A36" s="6" t="s">
        <v>42</v>
      </c>
      <c r="B36" s="7">
        <f t="shared" ref="B36:H36" si="7">+SUM(B30:B35)</f>
        <v>0</v>
      </c>
      <c r="C36" s="7">
        <f t="shared" si="7"/>
        <v>0</v>
      </c>
      <c r="D36" s="7">
        <f t="shared" si="7"/>
        <v>0</v>
      </c>
      <c r="E36" s="7">
        <f t="shared" si="7"/>
        <v>0</v>
      </c>
      <c r="F36" s="7">
        <f t="shared" si="7"/>
        <v>0</v>
      </c>
      <c r="G36" s="7">
        <f t="shared" si="7"/>
        <v>0</v>
      </c>
      <c r="H36" s="7">
        <f t="shared" si="7"/>
        <v>37740</v>
      </c>
      <c r="I36" s="7">
        <f>+SUM(I30:I35)</f>
        <v>40321</v>
      </c>
    </row>
    <row r="37" spans="1:9" ht="15" thickTop="1" x14ac:dyDescent="0.3">
      <c r="A37" s="1" t="s">
        <v>43</v>
      </c>
      <c r="B37" s="3"/>
      <c r="C37" s="3"/>
      <c r="D37" s="3"/>
      <c r="E37" s="3"/>
      <c r="F37" s="3"/>
      <c r="G37" s="3"/>
      <c r="H37" s="3"/>
      <c r="I37" s="3"/>
    </row>
    <row r="38" spans="1:9" x14ac:dyDescent="0.3">
      <c r="A38" s="2" t="s">
        <v>44</v>
      </c>
      <c r="B38" s="3"/>
      <c r="C38" s="3"/>
      <c r="D38" s="3"/>
      <c r="E38" s="3"/>
      <c r="F38" s="3"/>
      <c r="G38" s="3"/>
      <c r="H38" s="3"/>
      <c r="I38" s="3"/>
    </row>
    <row r="39" spans="1:9" x14ac:dyDescent="0.3">
      <c r="A39" s="11" t="s">
        <v>45</v>
      </c>
      <c r="B39" s="3"/>
      <c r="C39" s="3"/>
      <c r="D39" s="3"/>
      <c r="E39" s="3"/>
      <c r="F39" s="3"/>
      <c r="G39" s="3"/>
      <c r="H39" s="3">
        <v>0</v>
      </c>
      <c r="I39" s="3">
        <v>500</v>
      </c>
    </row>
    <row r="40" spans="1:9" x14ac:dyDescent="0.3">
      <c r="A40" s="11" t="s">
        <v>46</v>
      </c>
      <c r="B40" s="3"/>
      <c r="C40" s="3"/>
      <c r="D40" s="3"/>
      <c r="E40" s="3"/>
      <c r="F40" s="3"/>
      <c r="G40" s="3"/>
      <c r="H40" s="3">
        <v>2</v>
      </c>
      <c r="I40" s="3">
        <v>10</v>
      </c>
    </row>
    <row r="41" spans="1:9" x14ac:dyDescent="0.3">
      <c r="A41" s="11" t="s">
        <v>11</v>
      </c>
      <c r="B41" s="3"/>
      <c r="C41" s="3"/>
      <c r="D41" s="3"/>
      <c r="E41" s="3"/>
      <c r="F41" s="3"/>
      <c r="G41" s="3"/>
      <c r="H41" s="3">
        <v>2836</v>
      </c>
      <c r="I41" s="3">
        <v>3358</v>
      </c>
    </row>
    <row r="42" spans="1:9" x14ac:dyDescent="0.3">
      <c r="A42" s="11" t="s">
        <v>47</v>
      </c>
      <c r="B42" s="3"/>
      <c r="C42" s="3"/>
      <c r="D42" s="3"/>
      <c r="E42" s="3"/>
      <c r="F42" s="3"/>
      <c r="G42" s="3"/>
      <c r="H42" s="3">
        <v>467</v>
      </c>
      <c r="I42" s="3">
        <v>420</v>
      </c>
    </row>
    <row r="43" spans="1:9" x14ac:dyDescent="0.3">
      <c r="A43" s="11" t="s">
        <v>12</v>
      </c>
      <c r="B43" s="3"/>
      <c r="C43" s="3"/>
      <c r="D43" s="3"/>
      <c r="E43" s="3"/>
      <c r="F43" s="3"/>
      <c r="G43" s="3"/>
      <c r="H43" s="3">
        <v>6063</v>
      </c>
      <c r="I43" s="3">
        <v>6220</v>
      </c>
    </row>
    <row r="44" spans="1:9" x14ac:dyDescent="0.3">
      <c r="A44" s="11" t="s">
        <v>48</v>
      </c>
      <c r="B44" s="3"/>
      <c r="C44" s="3"/>
      <c r="D44" s="3"/>
      <c r="E44" s="3"/>
      <c r="F44" s="3"/>
      <c r="G44" s="3"/>
      <c r="H44" s="3">
        <v>306</v>
      </c>
      <c r="I44" s="3">
        <v>222</v>
      </c>
    </row>
    <row r="45" spans="1:9" x14ac:dyDescent="0.3">
      <c r="A45" s="4" t="s">
        <v>13</v>
      </c>
      <c r="B45" s="5">
        <f t="shared" ref="B45:H45" si="8">+SUM(B39:B44)</f>
        <v>0</v>
      </c>
      <c r="C45" s="5">
        <f t="shared" si="8"/>
        <v>0</v>
      </c>
      <c r="D45" s="5">
        <f t="shared" si="8"/>
        <v>0</v>
      </c>
      <c r="E45" s="5">
        <f t="shared" si="8"/>
        <v>0</v>
      </c>
      <c r="F45" s="5">
        <f t="shared" si="8"/>
        <v>0</v>
      </c>
      <c r="G45" s="5">
        <f t="shared" si="8"/>
        <v>0</v>
      </c>
      <c r="H45" s="5">
        <f t="shared" si="8"/>
        <v>9674</v>
      </c>
      <c r="I45" s="5">
        <f>+SUM(I39:I44)</f>
        <v>10730</v>
      </c>
    </row>
    <row r="46" spans="1:9" x14ac:dyDescent="0.3">
      <c r="A46" s="2" t="s">
        <v>49</v>
      </c>
      <c r="B46" s="3"/>
      <c r="C46" s="3"/>
      <c r="D46" s="3"/>
      <c r="E46" s="3"/>
      <c r="F46" s="3"/>
      <c r="G46" s="3"/>
      <c r="H46" s="3">
        <v>9413</v>
      </c>
      <c r="I46" s="3">
        <v>8920</v>
      </c>
    </row>
    <row r="47" spans="1:9" x14ac:dyDescent="0.3">
      <c r="A47" s="2" t="s">
        <v>50</v>
      </c>
      <c r="B47" s="3"/>
      <c r="C47" s="3"/>
      <c r="D47" s="3"/>
      <c r="E47" s="3"/>
      <c r="F47" s="3"/>
      <c r="G47" s="3"/>
      <c r="H47" s="3">
        <v>2931</v>
      </c>
      <c r="I47" s="3">
        <v>2777</v>
      </c>
    </row>
    <row r="48" spans="1:9" x14ac:dyDescent="0.3">
      <c r="A48" s="2" t="s">
        <v>51</v>
      </c>
      <c r="B48" s="3"/>
      <c r="C48" s="3"/>
      <c r="D48" s="3"/>
      <c r="E48" s="3"/>
      <c r="F48" s="3"/>
      <c r="G48" s="3"/>
      <c r="H48" s="3">
        <v>2955</v>
      </c>
      <c r="I48" s="3">
        <v>2613</v>
      </c>
    </row>
    <row r="49" spans="1:9" x14ac:dyDescent="0.3">
      <c r="A49" s="2" t="s">
        <v>52</v>
      </c>
      <c r="B49" s="3"/>
      <c r="C49" s="3"/>
      <c r="D49" s="3"/>
      <c r="E49" s="3"/>
      <c r="F49" s="3"/>
      <c r="G49" s="3"/>
      <c r="H49" s="3"/>
      <c r="I49" s="3"/>
    </row>
    <row r="50" spans="1:9" x14ac:dyDescent="0.3">
      <c r="A50" s="11" t="s">
        <v>53</v>
      </c>
      <c r="B50" s="3"/>
      <c r="C50" s="3"/>
      <c r="D50" s="3"/>
      <c r="E50" s="3"/>
      <c r="F50" s="3"/>
      <c r="G50" s="3"/>
      <c r="H50" s="3">
        <v>0</v>
      </c>
      <c r="I50" s="3">
        <v>0</v>
      </c>
    </row>
    <row r="51" spans="1:9" x14ac:dyDescent="0.3">
      <c r="A51" s="2" t="s">
        <v>54</v>
      </c>
      <c r="B51" s="3"/>
      <c r="C51" s="3"/>
      <c r="D51" s="3"/>
      <c r="E51" s="3"/>
      <c r="F51" s="3"/>
      <c r="G51" s="3"/>
      <c r="H51" s="3"/>
      <c r="I51" s="3"/>
    </row>
    <row r="52" spans="1:9" x14ac:dyDescent="0.3">
      <c r="A52" s="11" t="s">
        <v>55</v>
      </c>
      <c r="B52" s="3"/>
      <c r="C52" s="3"/>
      <c r="D52" s="3"/>
      <c r="E52" s="3"/>
      <c r="F52" s="3"/>
      <c r="G52" s="3"/>
      <c r="H52" s="3"/>
      <c r="I52" s="3"/>
    </row>
    <row r="53" spans="1:9" x14ac:dyDescent="0.3">
      <c r="A53" s="18" t="s">
        <v>56</v>
      </c>
      <c r="B53" s="3"/>
      <c r="C53" s="3"/>
      <c r="D53" s="3"/>
      <c r="E53" s="3"/>
      <c r="F53" s="3"/>
      <c r="G53" s="3"/>
      <c r="H53" s="3"/>
      <c r="I53" s="3"/>
    </row>
    <row r="54" spans="1:9" x14ac:dyDescent="0.3">
      <c r="A54" s="18" t="s">
        <v>57</v>
      </c>
      <c r="B54" s="3"/>
      <c r="C54" s="3"/>
      <c r="D54" s="3"/>
      <c r="E54" s="3"/>
      <c r="F54" s="3"/>
      <c r="G54" s="3"/>
      <c r="H54" s="3">
        <v>3</v>
      </c>
      <c r="I54" s="3">
        <v>3</v>
      </c>
    </row>
    <row r="55" spans="1:9" x14ac:dyDescent="0.3">
      <c r="A55" s="18" t="s">
        <v>58</v>
      </c>
      <c r="B55" s="3"/>
      <c r="C55" s="3"/>
      <c r="D55" s="3"/>
      <c r="E55" s="3"/>
      <c r="F55" s="3"/>
      <c r="G55" s="3"/>
      <c r="H55" s="3">
        <v>9965</v>
      </c>
      <c r="I55" s="3">
        <v>11484</v>
      </c>
    </row>
    <row r="56" spans="1:9" x14ac:dyDescent="0.3">
      <c r="A56" s="18" t="s">
        <v>59</v>
      </c>
      <c r="B56" s="3"/>
      <c r="C56" s="3"/>
      <c r="D56" s="3"/>
      <c r="E56" s="3"/>
      <c r="F56" s="3"/>
      <c r="G56" s="3"/>
      <c r="H56" s="3">
        <v>-380</v>
      </c>
      <c r="I56" s="3">
        <v>318</v>
      </c>
    </row>
    <row r="57" spans="1:9" x14ac:dyDescent="0.3">
      <c r="A57" s="18" t="s">
        <v>60</v>
      </c>
      <c r="B57" s="3"/>
      <c r="C57" s="3"/>
      <c r="D57" s="3"/>
      <c r="E57" s="3"/>
      <c r="F57" s="3"/>
      <c r="G57" s="3"/>
      <c r="H57" s="3">
        <v>3179</v>
      </c>
      <c r="I57" s="3">
        <v>3476</v>
      </c>
    </row>
    <row r="58" spans="1:9" x14ac:dyDescent="0.3">
      <c r="A58" s="4" t="s">
        <v>61</v>
      </c>
      <c r="B58" s="5">
        <f t="shared" ref="B58:H58" si="9">+SUM(B53:B57)</f>
        <v>0</v>
      </c>
      <c r="C58" s="5">
        <f t="shared" si="9"/>
        <v>0</v>
      </c>
      <c r="D58" s="5">
        <f t="shared" si="9"/>
        <v>0</v>
      </c>
      <c r="E58" s="5">
        <f t="shared" si="9"/>
        <v>0</v>
      </c>
      <c r="F58" s="5">
        <f t="shared" si="9"/>
        <v>0</v>
      </c>
      <c r="G58" s="5">
        <f t="shared" si="9"/>
        <v>0</v>
      </c>
      <c r="H58" s="5">
        <f t="shared" si="9"/>
        <v>12767</v>
      </c>
      <c r="I58" s="5">
        <f>+SUM(I53:I57)</f>
        <v>15281</v>
      </c>
    </row>
    <row r="59" spans="1:9" ht="15" thickBot="1" x14ac:dyDescent="0.35">
      <c r="A59" s="6" t="s">
        <v>62</v>
      </c>
      <c r="B59" s="7">
        <f t="shared" ref="B59:H59" si="10">+SUM(B45:B50)+B58</f>
        <v>0</v>
      </c>
      <c r="C59" s="7">
        <f t="shared" si="10"/>
        <v>0</v>
      </c>
      <c r="D59" s="7">
        <f t="shared" si="10"/>
        <v>0</v>
      </c>
      <c r="E59" s="7">
        <f t="shared" si="10"/>
        <v>0</v>
      </c>
      <c r="F59" s="7">
        <f t="shared" si="10"/>
        <v>0</v>
      </c>
      <c r="G59" s="7">
        <f t="shared" si="10"/>
        <v>0</v>
      </c>
      <c r="H59" s="7">
        <f t="shared" si="10"/>
        <v>37740</v>
      </c>
      <c r="I59" s="7">
        <f>+SUM(I45:I50)+I58</f>
        <v>40321</v>
      </c>
    </row>
    <row r="60" spans="1:9" s="12" customFormat="1" ht="15" thickTop="1" x14ac:dyDescent="0.3">
      <c r="A60" s="12" t="s">
        <v>3</v>
      </c>
      <c r="B60" s="13">
        <f t="shared" ref="B60:H60" si="11">+B59-B36</f>
        <v>0</v>
      </c>
      <c r="C60" s="13">
        <f t="shared" si="11"/>
        <v>0</v>
      </c>
      <c r="D60" s="13">
        <f t="shared" si="11"/>
        <v>0</v>
      </c>
      <c r="E60" s="13">
        <f t="shared" si="11"/>
        <v>0</v>
      </c>
      <c r="F60" s="13">
        <f t="shared" si="11"/>
        <v>0</v>
      </c>
      <c r="G60" s="13">
        <f t="shared" si="11"/>
        <v>0</v>
      </c>
      <c r="H60" s="13">
        <f t="shared" si="11"/>
        <v>0</v>
      </c>
      <c r="I60" s="13">
        <f>+I59-I36</f>
        <v>0</v>
      </c>
    </row>
    <row r="61" spans="1:9" x14ac:dyDescent="0.3">
      <c r="A61" s="14" t="s">
        <v>1</v>
      </c>
      <c r="B61" s="14"/>
      <c r="C61" s="14"/>
      <c r="D61" s="14"/>
      <c r="E61" s="14"/>
      <c r="F61" s="14"/>
      <c r="G61" s="14"/>
      <c r="H61" s="14"/>
      <c r="I61" s="14"/>
    </row>
    <row r="62" spans="1:9" x14ac:dyDescent="0.3">
      <c r="A62" t="s">
        <v>15</v>
      </c>
    </row>
    <row r="63" spans="1:9" x14ac:dyDescent="0.3">
      <c r="A63" s="1" t="s">
        <v>63</v>
      </c>
    </row>
    <row r="64" spans="1:9" s="1" customFormat="1" x14ac:dyDescent="0.3">
      <c r="A64" s="10" t="s">
        <v>64</v>
      </c>
      <c r="B64" s="9"/>
      <c r="C64" s="9"/>
      <c r="D64" s="9"/>
      <c r="E64" s="9"/>
      <c r="F64" s="9"/>
      <c r="G64" s="9"/>
      <c r="H64" s="9">
        <f>+H12</f>
        <v>5727</v>
      </c>
      <c r="I64" s="9">
        <f>+I12</f>
        <v>6046</v>
      </c>
    </row>
    <row r="65" spans="1:9" s="1" customFormat="1" x14ac:dyDescent="0.3">
      <c r="A65" s="2" t="s">
        <v>65</v>
      </c>
      <c r="B65" s="3"/>
      <c r="C65" s="3"/>
      <c r="D65" s="3"/>
      <c r="E65" s="3"/>
      <c r="F65" s="3"/>
      <c r="G65" s="3"/>
      <c r="H65" s="3"/>
      <c r="I65" s="3"/>
    </row>
    <row r="66" spans="1:9" s="17" customFormat="1" x14ac:dyDescent="0.3">
      <c r="A66" s="11" t="s">
        <v>66</v>
      </c>
      <c r="B66" s="3"/>
      <c r="C66" s="3"/>
      <c r="D66" s="3"/>
      <c r="E66" s="3"/>
      <c r="F66" s="3"/>
      <c r="G66" s="3"/>
      <c r="H66" s="3">
        <v>744</v>
      </c>
      <c r="I66" s="3">
        <v>717</v>
      </c>
    </row>
    <row r="67" spans="1:9" s="17" customFormat="1" x14ac:dyDescent="0.3">
      <c r="A67" s="11" t="s">
        <v>67</v>
      </c>
      <c r="B67" s="3"/>
      <c r="C67" s="3"/>
      <c r="D67" s="3"/>
      <c r="E67" s="3"/>
      <c r="F67" s="3"/>
      <c r="G67" s="3"/>
      <c r="H67" s="3">
        <v>-385</v>
      </c>
      <c r="I67" s="3">
        <v>-650</v>
      </c>
    </row>
    <row r="68" spans="1:9" s="17" customFormat="1" x14ac:dyDescent="0.3">
      <c r="A68" s="11" t="s">
        <v>68</v>
      </c>
      <c r="B68" s="3"/>
      <c r="C68" s="3"/>
      <c r="D68" s="3"/>
      <c r="E68" s="3"/>
      <c r="F68" s="3"/>
      <c r="G68" s="3"/>
      <c r="H68" s="3">
        <v>611</v>
      </c>
      <c r="I68" s="3">
        <v>638</v>
      </c>
    </row>
    <row r="69" spans="1:9" s="17" customFormat="1" x14ac:dyDescent="0.3">
      <c r="A69" s="11" t="s">
        <v>69</v>
      </c>
      <c r="B69" s="3"/>
      <c r="C69" s="3"/>
      <c r="D69" s="3"/>
      <c r="E69" s="3"/>
      <c r="F69" s="3"/>
      <c r="G69" s="3"/>
      <c r="H69" s="3">
        <v>53</v>
      </c>
      <c r="I69" s="3">
        <v>123</v>
      </c>
    </row>
    <row r="70" spans="1:9" s="17" customFormat="1" x14ac:dyDescent="0.3">
      <c r="A70" s="11" t="s">
        <v>70</v>
      </c>
      <c r="B70" s="3"/>
      <c r="C70" s="3"/>
      <c r="D70" s="3"/>
      <c r="E70" s="3"/>
      <c r="F70" s="3"/>
      <c r="G70" s="3"/>
      <c r="H70" s="3">
        <v>-138</v>
      </c>
      <c r="I70" s="3">
        <v>-26</v>
      </c>
    </row>
    <row r="71" spans="1:9" s="17" customFormat="1" x14ac:dyDescent="0.3">
      <c r="A71" s="2" t="s">
        <v>71</v>
      </c>
      <c r="B71" s="3"/>
      <c r="C71" s="3"/>
      <c r="D71" s="3"/>
      <c r="E71" s="3"/>
      <c r="F71" s="3"/>
      <c r="G71" s="3"/>
      <c r="H71" s="3"/>
      <c r="I71" s="3"/>
    </row>
    <row r="72" spans="1:9" s="17" customFormat="1" x14ac:dyDescent="0.3">
      <c r="A72" s="11" t="s">
        <v>72</v>
      </c>
      <c r="B72" s="3"/>
      <c r="C72" s="3"/>
      <c r="D72" s="3"/>
      <c r="E72" s="3"/>
      <c r="F72" s="3"/>
      <c r="G72" s="3"/>
      <c r="H72" s="3">
        <v>-1606</v>
      </c>
      <c r="I72" s="3">
        <v>-504</v>
      </c>
    </row>
    <row r="73" spans="1:9" s="17" customFormat="1" x14ac:dyDescent="0.3">
      <c r="A73" s="11" t="s">
        <v>73</v>
      </c>
      <c r="B73" s="3"/>
      <c r="C73" s="3"/>
      <c r="D73" s="3"/>
      <c r="E73" s="3"/>
      <c r="F73" s="3"/>
      <c r="G73" s="3"/>
      <c r="H73" s="3">
        <v>507</v>
      </c>
      <c r="I73" s="3">
        <v>-1676</v>
      </c>
    </row>
    <row r="74" spans="1:9" s="17" customFormat="1" x14ac:dyDescent="0.3">
      <c r="A74" s="11" t="s">
        <v>98</v>
      </c>
      <c r="B74" s="3"/>
      <c r="C74" s="3"/>
      <c r="D74" s="3"/>
      <c r="E74" s="3"/>
      <c r="F74" s="3"/>
      <c r="G74" s="3"/>
      <c r="H74" s="3">
        <v>-182</v>
      </c>
      <c r="I74" s="3">
        <v>-845</v>
      </c>
    </row>
    <row r="75" spans="1:9" s="17" customFormat="1" x14ac:dyDescent="0.3">
      <c r="A75" s="11" t="s">
        <v>97</v>
      </c>
      <c r="B75" s="3"/>
      <c r="C75" s="3"/>
      <c r="D75" s="3"/>
      <c r="E75" s="3"/>
      <c r="F75" s="3"/>
      <c r="G75" s="3"/>
      <c r="H75" s="3">
        <v>1326</v>
      </c>
      <c r="I75" s="3">
        <v>1365</v>
      </c>
    </row>
    <row r="76" spans="1:9" s="17" customFormat="1" x14ac:dyDescent="0.3">
      <c r="A76" s="26" t="s">
        <v>74</v>
      </c>
      <c r="B76" s="27">
        <f t="shared" ref="B76:H76" si="12">+SUM(B64:B75)</f>
        <v>0</v>
      </c>
      <c r="C76" s="27">
        <f t="shared" si="12"/>
        <v>0</v>
      </c>
      <c r="D76" s="27">
        <f t="shared" si="12"/>
        <v>0</v>
      </c>
      <c r="E76" s="27">
        <f t="shared" si="12"/>
        <v>0</v>
      </c>
      <c r="F76" s="27">
        <f t="shared" si="12"/>
        <v>0</v>
      </c>
      <c r="G76" s="27">
        <f t="shared" si="12"/>
        <v>0</v>
      </c>
      <c r="H76" s="27">
        <f t="shared" si="12"/>
        <v>6657</v>
      </c>
      <c r="I76" s="27">
        <f>+SUM(I64:I75)</f>
        <v>5188</v>
      </c>
    </row>
    <row r="77" spans="1:9" s="17" customFormat="1" x14ac:dyDescent="0.3">
      <c r="A77" s="1" t="s">
        <v>75</v>
      </c>
      <c r="B77" s="3"/>
      <c r="C77" s="3"/>
      <c r="D77" s="3"/>
      <c r="E77" s="3"/>
      <c r="F77" s="3"/>
      <c r="G77" s="3"/>
      <c r="H77" s="3"/>
      <c r="I77" s="3"/>
    </row>
    <row r="78" spans="1:9" s="17" customFormat="1" x14ac:dyDescent="0.3">
      <c r="A78" s="2" t="s">
        <v>76</v>
      </c>
      <c r="B78" s="3"/>
      <c r="C78" s="3"/>
      <c r="D78" s="3"/>
      <c r="E78" s="3"/>
      <c r="F78" s="3"/>
      <c r="G78" s="3"/>
      <c r="H78" s="3">
        <v>-9961</v>
      </c>
      <c r="I78" s="3">
        <v>-12913</v>
      </c>
    </row>
    <row r="79" spans="1:9" s="17" customFormat="1" x14ac:dyDescent="0.3">
      <c r="A79" s="2" t="s">
        <v>77</v>
      </c>
      <c r="B79" s="3"/>
      <c r="C79" s="3"/>
      <c r="D79" s="3"/>
      <c r="E79" s="3"/>
      <c r="F79" s="3"/>
      <c r="G79" s="3"/>
      <c r="H79" s="3">
        <v>4236</v>
      </c>
      <c r="I79" s="3">
        <v>8199</v>
      </c>
    </row>
    <row r="80" spans="1:9" s="17" customFormat="1" x14ac:dyDescent="0.3">
      <c r="A80" s="2" t="s">
        <v>78</v>
      </c>
      <c r="B80" s="3"/>
      <c r="C80" s="3"/>
      <c r="D80" s="3"/>
      <c r="E80" s="3"/>
      <c r="F80" s="3"/>
      <c r="G80" s="3"/>
      <c r="H80" s="3">
        <v>2449</v>
      </c>
      <c r="I80" s="3">
        <v>3967</v>
      </c>
    </row>
    <row r="81" spans="1:9" s="17" customFormat="1" x14ac:dyDescent="0.3">
      <c r="A81" s="2" t="s">
        <v>14</v>
      </c>
      <c r="B81" s="3"/>
      <c r="C81" s="3"/>
      <c r="D81" s="3"/>
      <c r="E81" s="3"/>
      <c r="F81" s="3"/>
      <c r="G81" s="3"/>
      <c r="H81" s="3">
        <v>-695</v>
      </c>
      <c r="I81" s="3">
        <v>-758</v>
      </c>
    </row>
    <row r="82" spans="1:9" s="17" customFormat="1" x14ac:dyDescent="0.3">
      <c r="A82" s="2" t="s">
        <v>79</v>
      </c>
      <c r="B82" s="3"/>
      <c r="C82" s="3"/>
      <c r="D82" s="3"/>
      <c r="E82" s="3"/>
      <c r="F82" s="3"/>
      <c r="G82" s="3"/>
      <c r="H82" s="3">
        <v>171</v>
      </c>
      <c r="I82" s="3">
        <v>-19</v>
      </c>
    </row>
    <row r="83" spans="1:9" s="17" customFormat="1" x14ac:dyDescent="0.3">
      <c r="A83" s="28" t="s">
        <v>80</v>
      </c>
      <c r="B83" s="27">
        <f t="shared" ref="B83:H83" si="13">+SUM(B78:B82)</f>
        <v>0</v>
      </c>
      <c r="C83" s="27">
        <f t="shared" si="13"/>
        <v>0</v>
      </c>
      <c r="D83" s="27">
        <f t="shared" si="13"/>
        <v>0</v>
      </c>
      <c r="E83" s="27">
        <f t="shared" si="13"/>
        <v>0</v>
      </c>
      <c r="F83" s="27">
        <f t="shared" si="13"/>
        <v>0</v>
      </c>
      <c r="G83" s="27">
        <f t="shared" si="13"/>
        <v>0</v>
      </c>
      <c r="H83" s="27">
        <f t="shared" si="13"/>
        <v>-3800</v>
      </c>
      <c r="I83" s="27">
        <f>+SUM(I78:I82)</f>
        <v>-1524</v>
      </c>
    </row>
    <row r="84" spans="1:9" s="17" customFormat="1" x14ac:dyDescent="0.3">
      <c r="A84" s="1" t="s">
        <v>81</v>
      </c>
      <c r="B84" s="3"/>
      <c r="C84" s="3"/>
      <c r="D84" s="3"/>
      <c r="E84" s="3"/>
      <c r="F84" s="3"/>
      <c r="G84" s="3"/>
      <c r="H84" s="3"/>
      <c r="I84" s="3"/>
    </row>
    <row r="85" spans="1:9" s="17" customFormat="1" x14ac:dyDescent="0.3">
      <c r="A85" s="2" t="s">
        <v>82</v>
      </c>
      <c r="B85" s="3"/>
      <c r="C85" s="3"/>
      <c r="D85" s="3"/>
      <c r="E85" s="3"/>
      <c r="F85" s="3"/>
      <c r="G85" s="3"/>
      <c r="H85" s="3">
        <v>0</v>
      </c>
      <c r="I85" s="3">
        <v>0</v>
      </c>
    </row>
    <row r="86" spans="1:9" s="17" customFormat="1" x14ac:dyDescent="0.3">
      <c r="A86" s="2" t="s">
        <v>83</v>
      </c>
      <c r="B86" s="3"/>
      <c r="C86" s="3"/>
      <c r="D86" s="3"/>
      <c r="E86" s="3"/>
      <c r="F86" s="3"/>
      <c r="G86" s="3"/>
      <c r="H86" s="3">
        <v>-52</v>
      </c>
      <c r="I86" s="3">
        <v>15</v>
      </c>
    </row>
    <row r="87" spans="1:9" s="17" customFormat="1" x14ac:dyDescent="0.3">
      <c r="A87" s="2" t="s">
        <v>84</v>
      </c>
      <c r="B87" s="3"/>
      <c r="C87" s="3"/>
      <c r="D87" s="3"/>
      <c r="E87" s="3"/>
      <c r="F87" s="3"/>
      <c r="G87" s="3"/>
      <c r="H87" s="3">
        <v>-197</v>
      </c>
      <c r="I87" s="3">
        <v>0</v>
      </c>
    </row>
    <row r="88" spans="1:9" s="17" customFormat="1" x14ac:dyDescent="0.3">
      <c r="A88" s="2" t="s">
        <v>85</v>
      </c>
      <c r="B88" s="3"/>
      <c r="C88" s="3"/>
      <c r="D88" s="3"/>
      <c r="E88" s="3"/>
      <c r="F88" s="3"/>
      <c r="G88" s="3"/>
      <c r="H88" s="3">
        <v>1172</v>
      </c>
      <c r="I88" s="3">
        <v>1151</v>
      </c>
    </row>
    <row r="89" spans="1:9" s="17" customFormat="1" x14ac:dyDescent="0.3">
      <c r="A89" s="2" t="s">
        <v>16</v>
      </c>
      <c r="B89" s="3"/>
      <c r="C89" s="3"/>
      <c r="D89" s="3"/>
      <c r="E89" s="3"/>
      <c r="F89" s="3"/>
      <c r="G89" s="3"/>
      <c r="H89" s="3">
        <v>-608</v>
      </c>
      <c r="I89" s="3">
        <v>-4014</v>
      </c>
    </row>
    <row r="90" spans="1:9" s="17" customFormat="1" x14ac:dyDescent="0.3">
      <c r="A90" s="2" t="s">
        <v>86</v>
      </c>
      <c r="B90" s="3"/>
      <c r="C90" s="3"/>
      <c r="D90" s="3"/>
      <c r="E90" s="3"/>
      <c r="F90" s="3"/>
      <c r="G90" s="3"/>
      <c r="H90" s="3">
        <v>-1638</v>
      </c>
      <c r="I90" s="3">
        <v>-1837</v>
      </c>
    </row>
    <row r="91" spans="1:9" s="17" customFormat="1" x14ac:dyDescent="0.3">
      <c r="A91" s="2" t="s">
        <v>87</v>
      </c>
      <c r="B91" s="3"/>
      <c r="C91" s="3"/>
      <c r="D91" s="3"/>
      <c r="E91" s="3"/>
      <c r="F91" s="3"/>
      <c r="G91" s="3"/>
      <c r="H91" s="3">
        <v>-136</v>
      </c>
      <c r="I91" s="3">
        <v>-151</v>
      </c>
    </row>
    <row r="92" spans="1:9" s="17" customFormat="1" x14ac:dyDescent="0.3">
      <c r="A92" s="28" t="s">
        <v>88</v>
      </c>
      <c r="B92" s="27">
        <f t="shared" ref="B92:H92" si="14">+SUM(B85:B91)</f>
        <v>0</v>
      </c>
      <c r="C92" s="27">
        <f t="shared" si="14"/>
        <v>0</v>
      </c>
      <c r="D92" s="27">
        <f t="shared" si="14"/>
        <v>0</v>
      </c>
      <c r="E92" s="27">
        <f t="shared" si="14"/>
        <v>0</v>
      </c>
      <c r="F92" s="27">
        <f t="shared" si="14"/>
        <v>0</v>
      </c>
      <c r="G92" s="27">
        <f t="shared" si="14"/>
        <v>0</v>
      </c>
      <c r="H92" s="27">
        <f t="shared" si="14"/>
        <v>-1459</v>
      </c>
      <c r="I92" s="27">
        <f>+SUM(I85:I91)</f>
        <v>-4836</v>
      </c>
    </row>
    <row r="93" spans="1:9" s="17" customFormat="1" x14ac:dyDescent="0.3">
      <c r="A93" s="2" t="s">
        <v>89</v>
      </c>
      <c r="B93" s="3"/>
      <c r="C93" s="3"/>
      <c r="D93" s="3"/>
      <c r="E93" s="3"/>
      <c r="F93" s="3"/>
      <c r="G93" s="3"/>
      <c r="H93" s="3">
        <v>143</v>
      </c>
      <c r="I93" s="3">
        <v>-143</v>
      </c>
    </row>
    <row r="94" spans="1:9" s="17" customFormat="1" x14ac:dyDescent="0.3">
      <c r="A94" s="28" t="s">
        <v>90</v>
      </c>
      <c r="B94" s="27">
        <f t="shared" ref="B94:H94" si="15">+B76+B83+B92+B93</f>
        <v>0</v>
      </c>
      <c r="C94" s="27">
        <f t="shared" si="15"/>
        <v>0</v>
      </c>
      <c r="D94" s="27">
        <f t="shared" si="15"/>
        <v>0</v>
      </c>
      <c r="E94" s="27">
        <f t="shared" si="15"/>
        <v>0</v>
      </c>
      <c r="F94" s="27">
        <f t="shared" si="15"/>
        <v>0</v>
      </c>
      <c r="G94" s="27">
        <f t="shared" si="15"/>
        <v>0</v>
      </c>
      <c r="H94" s="27">
        <f t="shared" si="15"/>
        <v>1541</v>
      </c>
      <c r="I94" s="27">
        <f>+I76+I83+I92+I93</f>
        <v>-1315</v>
      </c>
    </row>
    <row r="95" spans="1:9" s="17" customFormat="1" x14ac:dyDescent="0.3">
      <c r="A95" t="s">
        <v>91</v>
      </c>
      <c r="B95" s="3"/>
      <c r="C95" s="3"/>
      <c r="D95" s="3"/>
      <c r="E95" s="3"/>
      <c r="F95" s="3"/>
      <c r="G95" s="3"/>
      <c r="H95" s="3">
        <v>8348</v>
      </c>
      <c r="I95" s="3">
        <f>+H96</f>
        <v>9889</v>
      </c>
    </row>
    <row r="96" spans="1:9" s="17" customFormat="1" ht="15" thickBot="1" x14ac:dyDescent="0.35">
      <c r="A96" s="6" t="s">
        <v>92</v>
      </c>
      <c r="B96" s="7"/>
      <c r="C96" s="7"/>
      <c r="D96" s="7"/>
      <c r="E96" s="7"/>
      <c r="F96" s="7"/>
      <c r="G96" s="7"/>
      <c r="H96" s="7">
        <f>+H94+H95</f>
        <v>9889</v>
      </c>
      <c r="I96" s="7">
        <f>+I94+I95</f>
        <v>8574</v>
      </c>
    </row>
    <row r="97" spans="1:9" s="12" customFormat="1" ht="15" thickTop="1" x14ac:dyDescent="0.3">
      <c r="A97" s="12" t="s">
        <v>19</v>
      </c>
      <c r="B97" s="13">
        <f t="shared" ref="B97:H97" si="16">+B96-B25</f>
        <v>0</v>
      </c>
      <c r="C97" s="13">
        <f t="shared" si="16"/>
        <v>0</v>
      </c>
      <c r="D97" s="13">
        <f t="shared" si="16"/>
        <v>0</v>
      </c>
      <c r="E97" s="13">
        <f t="shared" si="16"/>
        <v>0</v>
      </c>
      <c r="F97" s="13">
        <f t="shared" si="16"/>
        <v>0</v>
      </c>
      <c r="G97" s="13">
        <f t="shared" si="16"/>
        <v>0</v>
      </c>
      <c r="H97" s="13">
        <f t="shared" si="16"/>
        <v>0</v>
      </c>
      <c r="I97" s="13">
        <f>+I96-I25</f>
        <v>0</v>
      </c>
    </row>
    <row r="98" spans="1:9" s="17" customFormat="1" x14ac:dyDescent="0.3">
      <c r="A98" t="s">
        <v>93</v>
      </c>
      <c r="B98" s="3"/>
      <c r="C98" s="3"/>
      <c r="D98" s="3"/>
      <c r="E98" s="3"/>
      <c r="F98" s="3"/>
      <c r="G98" s="3"/>
      <c r="H98" s="3"/>
      <c r="I98" s="3"/>
    </row>
    <row r="99" spans="1:9" s="17" customFormat="1" x14ac:dyDescent="0.3">
      <c r="A99" s="2" t="s">
        <v>17</v>
      </c>
      <c r="B99" s="3"/>
      <c r="C99" s="3"/>
      <c r="D99" s="3"/>
      <c r="E99" s="3"/>
      <c r="F99" s="3"/>
      <c r="G99" s="3"/>
      <c r="H99" s="3"/>
      <c r="I99" s="3"/>
    </row>
    <row r="100" spans="1:9" s="17" customFormat="1" x14ac:dyDescent="0.3">
      <c r="A100" s="11" t="s">
        <v>94</v>
      </c>
      <c r="B100" s="3"/>
      <c r="C100" s="3"/>
      <c r="D100" s="3"/>
      <c r="E100" s="3"/>
      <c r="F100" s="3"/>
      <c r="G100" s="3"/>
      <c r="H100" s="3">
        <v>293</v>
      </c>
      <c r="I100" s="3">
        <v>290</v>
      </c>
    </row>
    <row r="101" spans="1:9" s="17" customFormat="1" x14ac:dyDescent="0.3">
      <c r="A101" s="11" t="s">
        <v>18</v>
      </c>
      <c r="B101" s="3"/>
      <c r="C101" s="3"/>
      <c r="D101" s="3"/>
      <c r="E101" s="3"/>
      <c r="F101" s="3"/>
      <c r="G101" s="3"/>
      <c r="H101" s="3">
        <v>1177</v>
      </c>
      <c r="I101" s="3">
        <v>1231</v>
      </c>
    </row>
    <row r="102" spans="1:9" s="17" customFormat="1" x14ac:dyDescent="0.3">
      <c r="A102" s="11" t="s">
        <v>95</v>
      </c>
      <c r="B102" s="3"/>
      <c r="C102" s="3"/>
      <c r="D102" s="3"/>
      <c r="E102" s="3"/>
      <c r="F102" s="3"/>
      <c r="G102" s="3"/>
      <c r="H102" s="3">
        <v>179</v>
      </c>
      <c r="I102" s="3">
        <v>160</v>
      </c>
    </row>
    <row r="103" spans="1:9" s="17" customFormat="1" x14ac:dyDescent="0.3">
      <c r="A103" s="11" t="s">
        <v>96</v>
      </c>
      <c r="B103" s="3"/>
      <c r="C103" s="3"/>
      <c r="D103" s="3"/>
      <c r="E103" s="3"/>
      <c r="F103" s="3"/>
      <c r="G103" s="3"/>
      <c r="H103" s="3">
        <v>438</v>
      </c>
      <c r="I103" s="3">
        <v>480</v>
      </c>
    </row>
    <row r="105" spans="1:9" x14ac:dyDescent="0.3">
      <c r="A105" s="14" t="s">
        <v>99</v>
      </c>
      <c r="B105" s="14"/>
      <c r="C105" s="14"/>
      <c r="D105" s="14"/>
      <c r="E105" s="14"/>
      <c r="F105" s="14"/>
      <c r="G105" s="14"/>
      <c r="H105" s="14"/>
      <c r="I105" s="14"/>
    </row>
    <row r="106" spans="1:9" x14ac:dyDescent="0.3">
      <c r="A106" s="29" t="s">
        <v>109</v>
      </c>
      <c r="B106" s="3"/>
      <c r="C106" s="3"/>
      <c r="D106" s="3"/>
      <c r="E106" s="3"/>
      <c r="F106" s="3"/>
      <c r="G106" s="3"/>
      <c r="H106" s="3"/>
      <c r="I106" s="3"/>
    </row>
    <row r="107" spans="1:9" x14ac:dyDescent="0.3">
      <c r="A107" s="2" t="s">
        <v>100</v>
      </c>
      <c r="B107" s="3">
        <f t="shared" ref="B107:H107" si="17">+SUM(B108:B110)</f>
        <v>0</v>
      </c>
      <c r="C107" s="3">
        <f t="shared" si="17"/>
        <v>0</v>
      </c>
      <c r="D107" s="3">
        <f t="shared" si="17"/>
        <v>0</v>
      </c>
      <c r="E107" s="3">
        <f t="shared" si="17"/>
        <v>0</v>
      </c>
      <c r="F107" s="3">
        <f t="shared" si="17"/>
        <v>0</v>
      </c>
      <c r="G107" s="3">
        <f t="shared" si="17"/>
        <v>0</v>
      </c>
      <c r="H107" s="3">
        <f t="shared" si="17"/>
        <v>17179</v>
      </c>
      <c r="I107" s="3">
        <f>+SUM(I108:I110)</f>
        <v>18353</v>
      </c>
    </row>
    <row r="108" spans="1:9" x14ac:dyDescent="0.3">
      <c r="A108" s="11" t="s">
        <v>113</v>
      </c>
      <c r="H108" s="8">
        <v>11644</v>
      </c>
      <c r="I108" s="8">
        <v>12228</v>
      </c>
    </row>
    <row r="109" spans="1:9" x14ac:dyDescent="0.3">
      <c r="A109" s="11" t="s">
        <v>114</v>
      </c>
      <c r="H109" s="8">
        <v>5028</v>
      </c>
      <c r="I109" s="8">
        <v>5492</v>
      </c>
    </row>
    <row r="110" spans="1:9" x14ac:dyDescent="0.3">
      <c r="A110" s="11" t="s">
        <v>115</v>
      </c>
      <c r="H110">
        <v>507</v>
      </c>
      <c r="I110">
        <v>633</v>
      </c>
    </row>
    <row r="111" spans="1:9" x14ac:dyDescent="0.3">
      <c r="A111" s="2" t="s">
        <v>101</v>
      </c>
      <c r="B111" s="3">
        <f t="shared" ref="B111" si="18">+SUM(B112:B114)</f>
        <v>0</v>
      </c>
      <c r="C111" s="3">
        <f t="shared" ref="C111" si="19">+SUM(C112:C114)</f>
        <v>0</v>
      </c>
      <c r="D111" s="3">
        <f t="shared" ref="D111" si="20">+SUM(D112:D114)</f>
        <v>0</v>
      </c>
      <c r="E111" s="3">
        <f t="shared" ref="E111" si="21">+SUM(E112:E114)</f>
        <v>0</v>
      </c>
      <c r="F111" s="3">
        <f t="shared" ref="F111" si="22">+SUM(F112:F114)</f>
        <v>0</v>
      </c>
      <c r="G111" s="3">
        <f t="shared" ref="G111" si="23">+SUM(G112:G114)</f>
        <v>0</v>
      </c>
      <c r="H111" s="3">
        <f t="shared" ref="H111" si="24">+SUM(H112:H114)</f>
        <v>11456</v>
      </c>
      <c r="I111" s="3">
        <f>+SUM(I112:I114)</f>
        <v>12479</v>
      </c>
    </row>
    <row r="112" spans="1:9" x14ac:dyDescent="0.3">
      <c r="A112" s="11" t="s">
        <v>113</v>
      </c>
      <c r="H112" s="8">
        <v>6970</v>
      </c>
      <c r="I112" s="8">
        <v>7388</v>
      </c>
    </row>
    <row r="113" spans="1:9" x14ac:dyDescent="0.3">
      <c r="A113" s="11" t="s">
        <v>114</v>
      </c>
      <c r="H113" s="8">
        <v>3996</v>
      </c>
      <c r="I113" s="8">
        <v>4527</v>
      </c>
    </row>
    <row r="114" spans="1:9" x14ac:dyDescent="0.3">
      <c r="A114" s="11" t="s">
        <v>115</v>
      </c>
      <c r="H114">
        <v>490</v>
      </c>
      <c r="I114">
        <v>564</v>
      </c>
    </row>
    <row r="115" spans="1:9" x14ac:dyDescent="0.3">
      <c r="A115" s="2" t="s">
        <v>102</v>
      </c>
      <c r="B115" s="3">
        <f t="shared" ref="B115" si="25">+SUM(B116:B118)</f>
        <v>0</v>
      </c>
      <c r="C115" s="3">
        <f t="shared" ref="C115" si="26">+SUM(C116:C118)</f>
        <v>0</v>
      </c>
      <c r="D115" s="3">
        <f t="shared" ref="D115" si="27">+SUM(D116:D118)</f>
        <v>0</v>
      </c>
      <c r="E115" s="3">
        <f t="shared" ref="E115" si="28">+SUM(E116:E118)</f>
        <v>0</v>
      </c>
      <c r="F115" s="3">
        <f t="shared" ref="F115" si="29">+SUM(F116:F118)</f>
        <v>0</v>
      </c>
      <c r="G115" s="3">
        <f t="shared" ref="G115" si="30">+SUM(G116:G118)</f>
        <v>0</v>
      </c>
      <c r="H115" s="3">
        <f t="shared" ref="H115" si="31">+SUM(H116:H118)</f>
        <v>8290</v>
      </c>
      <c r="I115" s="3">
        <f>+SUM(I116:I118)</f>
        <v>7547</v>
      </c>
    </row>
    <row r="116" spans="1:9" x14ac:dyDescent="0.3">
      <c r="A116" s="11" t="s">
        <v>113</v>
      </c>
      <c r="H116" s="8">
        <v>5748</v>
      </c>
      <c r="I116" s="8">
        <v>5416</v>
      </c>
    </row>
    <row r="117" spans="1:9" x14ac:dyDescent="0.3">
      <c r="A117" s="11" t="s">
        <v>114</v>
      </c>
      <c r="H117" s="8">
        <v>2347</v>
      </c>
      <c r="I117" s="8">
        <v>1938</v>
      </c>
    </row>
    <row r="118" spans="1:9" x14ac:dyDescent="0.3">
      <c r="A118" s="11" t="s">
        <v>115</v>
      </c>
      <c r="H118">
        <v>195</v>
      </c>
      <c r="I118">
        <v>193</v>
      </c>
    </row>
    <row r="119" spans="1:9" x14ac:dyDescent="0.3">
      <c r="A119" s="2" t="s">
        <v>106</v>
      </c>
      <c r="B119" s="3">
        <f t="shared" ref="B119" si="32">+SUM(B120:B122)</f>
        <v>0</v>
      </c>
      <c r="C119" s="3">
        <f t="shared" ref="C119" si="33">+SUM(C120:C122)</f>
        <v>0</v>
      </c>
      <c r="D119" s="3">
        <f t="shared" ref="D119" si="34">+SUM(D120:D122)</f>
        <v>0</v>
      </c>
      <c r="E119" s="3">
        <f t="shared" ref="E119" si="35">+SUM(E120:E122)</f>
        <v>0</v>
      </c>
      <c r="F119" s="3">
        <f t="shared" ref="F119" si="36">+SUM(F120:F122)</f>
        <v>0</v>
      </c>
      <c r="G119" s="3">
        <f t="shared" ref="G119" si="37">+SUM(G120:G122)</f>
        <v>0</v>
      </c>
      <c r="H119" s="3">
        <f t="shared" ref="H119" si="38">+SUM(H120:H122)</f>
        <v>5343</v>
      </c>
      <c r="I119" s="3">
        <f>+SUM(I120:I122)</f>
        <v>5955</v>
      </c>
    </row>
    <row r="120" spans="1:9" x14ac:dyDescent="0.3">
      <c r="A120" s="11" t="s">
        <v>113</v>
      </c>
      <c r="H120" s="8">
        <v>3659</v>
      </c>
      <c r="I120" s="8">
        <v>4111</v>
      </c>
    </row>
    <row r="121" spans="1:9" x14ac:dyDescent="0.3">
      <c r="A121" s="11" t="s">
        <v>114</v>
      </c>
      <c r="H121" s="8">
        <v>1494</v>
      </c>
      <c r="I121" s="8">
        <v>1610</v>
      </c>
    </row>
    <row r="122" spans="1:9" x14ac:dyDescent="0.3">
      <c r="A122" s="11" t="s">
        <v>115</v>
      </c>
      <c r="H122">
        <v>190</v>
      </c>
      <c r="I122">
        <v>234</v>
      </c>
    </row>
    <row r="123" spans="1:9" x14ac:dyDescent="0.3">
      <c r="A123" s="2" t="s">
        <v>107</v>
      </c>
      <c r="B123" s="3"/>
      <c r="C123" s="3"/>
      <c r="D123" s="3"/>
      <c r="E123" s="3"/>
      <c r="F123" s="3"/>
      <c r="G123" s="3"/>
      <c r="H123" s="3">
        <v>25</v>
      </c>
      <c r="I123" s="3">
        <v>102</v>
      </c>
    </row>
    <row r="124" spans="1:9" x14ac:dyDescent="0.3">
      <c r="A124" s="4" t="s">
        <v>103</v>
      </c>
      <c r="B124" s="5">
        <f t="shared" ref="B124:I124" si="39">+B107+B111+B115+B119+B123</f>
        <v>0</v>
      </c>
      <c r="C124" s="5">
        <f t="shared" si="39"/>
        <v>0</v>
      </c>
      <c r="D124" s="5">
        <f t="shared" si="39"/>
        <v>0</v>
      </c>
      <c r="E124" s="5">
        <f t="shared" si="39"/>
        <v>0</v>
      </c>
      <c r="F124" s="5">
        <f t="shared" si="39"/>
        <v>0</v>
      </c>
      <c r="G124" s="5">
        <f t="shared" si="39"/>
        <v>0</v>
      </c>
      <c r="H124" s="5">
        <f t="shared" si="39"/>
        <v>42293</v>
      </c>
      <c r="I124" s="5">
        <f t="shared" si="39"/>
        <v>44436</v>
      </c>
    </row>
    <row r="125" spans="1:9" x14ac:dyDescent="0.3">
      <c r="A125" s="2" t="s">
        <v>104</v>
      </c>
      <c r="B125" s="3"/>
      <c r="C125" s="3"/>
      <c r="D125" s="3"/>
      <c r="E125" s="3"/>
      <c r="F125" s="3"/>
      <c r="G125" s="3"/>
      <c r="H125" s="3">
        <f>+SUM(H126:H129)</f>
        <v>2205</v>
      </c>
      <c r="I125" s="3">
        <f>+SUM(I126:I129)</f>
        <v>2346</v>
      </c>
    </row>
    <row r="126" spans="1:9" x14ac:dyDescent="0.3">
      <c r="A126" s="11" t="s">
        <v>113</v>
      </c>
      <c r="B126" s="3"/>
      <c r="C126" s="3"/>
      <c r="D126" s="3"/>
      <c r="E126" s="3"/>
      <c r="F126" s="3"/>
      <c r="G126" s="3"/>
      <c r="H126" s="3">
        <v>1986</v>
      </c>
      <c r="I126" s="3">
        <v>2094</v>
      </c>
    </row>
    <row r="127" spans="1:9" x14ac:dyDescent="0.3">
      <c r="A127" s="11" t="s">
        <v>114</v>
      </c>
      <c r="B127" s="3"/>
      <c r="C127" s="3"/>
      <c r="D127" s="3"/>
      <c r="E127" s="3"/>
      <c r="F127" s="3"/>
      <c r="G127" s="3"/>
      <c r="H127" s="3">
        <v>104</v>
      </c>
      <c r="I127" s="3">
        <v>103</v>
      </c>
    </row>
    <row r="128" spans="1:9" x14ac:dyDescent="0.3">
      <c r="A128" s="11" t="s">
        <v>115</v>
      </c>
      <c r="B128" s="3"/>
      <c r="C128" s="3"/>
      <c r="D128" s="3"/>
      <c r="E128" s="3"/>
      <c r="F128" s="3"/>
      <c r="G128" s="3"/>
      <c r="H128" s="3">
        <v>29</v>
      </c>
      <c r="I128" s="3">
        <v>26</v>
      </c>
    </row>
    <row r="129" spans="1:9" x14ac:dyDescent="0.3">
      <c r="A129" s="11" t="s">
        <v>121</v>
      </c>
      <c r="B129" s="3"/>
      <c r="C129" s="3"/>
      <c r="D129" s="3"/>
      <c r="E129" s="3"/>
      <c r="F129" s="3"/>
      <c r="G129" s="3"/>
      <c r="H129" s="3">
        <v>86</v>
      </c>
      <c r="I129" s="3">
        <v>123</v>
      </c>
    </row>
    <row r="130" spans="1:9" x14ac:dyDescent="0.3">
      <c r="A130" s="2" t="s">
        <v>108</v>
      </c>
      <c r="B130" s="3"/>
      <c r="C130" s="3"/>
      <c r="D130" s="3"/>
      <c r="E130" s="3"/>
      <c r="F130" s="3"/>
      <c r="G130" s="3"/>
      <c r="H130" s="3">
        <v>40</v>
      </c>
      <c r="I130" s="3">
        <v>-72</v>
      </c>
    </row>
    <row r="131" spans="1:9" ht="15" thickBot="1" x14ac:dyDescent="0.35">
      <c r="A131" s="6" t="s">
        <v>105</v>
      </c>
      <c r="B131" s="7">
        <f t="shared" ref="B131:H131" si="40">+B124+B125+B130</f>
        <v>0</v>
      </c>
      <c r="C131" s="7">
        <f t="shared" si="40"/>
        <v>0</v>
      </c>
      <c r="D131" s="7">
        <f t="shared" si="40"/>
        <v>0</v>
      </c>
      <c r="E131" s="7">
        <f t="shared" si="40"/>
        <v>0</v>
      </c>
      <c r="F131" s="7">
        <f t="shared" si="40"/>
        <v>0</v>
      </c>
      <c r="G131" s="7">
        <f t="shared" si="40"/>
        <v>0</v>
      </c>
      <c r="H131" s="7">
        <f t="shared" si="40"/>
        <v>44538</v>
      </c>
      <c r="I131" s="7">
        <f>+I124+I125+I130</f>
        <v>46710</v>
      </c>
    </row>
    <row r="132" spans="1:9" s="12" customFormat="1" ht="15" thickTop="1" x14ac:dyDescent="0.3">
      <c r="A132" s="12" t="s">
        <v>111</v>
      </c>
      <c r="B132" s="13">
        <f>+I131-I2</f>
        <v>0</v>
      </c>
      <c r="C132" s="13">
        <f t="shared" ref="C132:G132" si="41">+C131-C2</f>
        <v>0</v>
      </c>
      <c r="D132" s="13">
        <f t="shared" si="41"/>
        <v>0</v>
      </c>
      <c r="E132" s="13">
        <f t="shared" si="41"/>
        <v>0</v>
      </c>
      <c r="F132" s="13">
        <f t="shared" si="41"/>
        <v>0</v>
      </c>
      <c r="G132" s="13">
        <f t="shared" si="41"/>
        <v>0</v>
      </c>
      <c r="H132" s="13">
        <f>+H131-H2</f>
        <v>0</v>
      </c>
    </row>
    <row r="133" spans="1:9" x14ac:dyDescent="0.3">
      <c r="A133" s="1" t="s">
        <v>110</v>
      </c>
    </row>
    <row r="134" spans="1:9" x14ac:dyDescent="0.3">
      <c r="A134" s="2" t="s">
        <v>100</v>
      </c>
      <c r="B134" s="3"/>
      <c r="C134" s="3"/>
      <c r="D134" s="3"/>
      <c r="E134" s="3"/>
      <c r="F134" s="3"/>
      <c r="G134" s="3"/>
      <c r="H134" s="3">
        <v>5089</v>
      </c>
      <c r="I134" s="3">
        <v>5114</v>
      </c>
    </row>
    <row r="135" spans="1:9" x14ac:dyDescent="0.3">
      <c r="A135" s="2" t="s">
        <v>101</v>
      </c>
      <c r="B135" s="3"/>
      <c r="C135" s="3"/>
      <c r="D135" s="3"/>
      <c r="E135" s="3"/>
      <c r="F135" s="3"/>
      <c r="G135" s="3"/>
      <c r="H135" s="3">
        <v>2435</v>
      </c>
      <c r="I135" s="3">
        <v>3293</v>
      </c>
    </row>
    <row r="136" spans="1:9" x14ac:dyDescent="0.3">
      <c r="A136" s="2" t="s">
        <v>102</v>
      </c>
      <c r="B136" s="3"/>
      <c r="C136" s="3"/>
      <c r="D136" s="3"/>
      <c r="E136" s="3"/>
      <c r="F136" s="3"/>
      <c r="G136" s="3"/>
      <c r="H136" s="3">
        <v>3243</v>
      </c>
      <c r="I136" s="3">
        <v>2365</v>
      </c>
    </row>
    <row r="137" spans="1:9" x14ac:dyDescent="0.3">
      <c r="A137" s="2" t="s">
        <v>106</v>
      </c>
      <c r="B137" s="3"/>
      <c r="C137" s="3"/>
      <c r="D137" s="3"/>
      <c r="E137" s="3"/>
      <c r="F137" s="3"/>
      <c r="G137" s="3"/>
      <c r="H137" s="3">
        <v>1530</v>
      </c>
      <c r="I137" s="3">
        <v>1896</v>
      </c>
    </row>
    <row r="138" spans="1:9" x14ac:dyDescent="0.3">
      <c r="A138" s="2" t="s">
        <v>107</v>
      </c>
      <c r="B138" s="3"/>
      <c r="C138" s="3"/>
      <c r="D138" s="3"/>
      <c r="E138" s="3"/>
      <c r="F138" s="3"/>
      <c r="G138" s="3"/>
      <c r="H138" s="3">
        <v>-3656</v>
      </c>
      <c r="I138" s="3">
        <v>-4262</v>
      </c>
    </row>
    <row r="139" spans="1:9" x14ac:dyDescent="0.3">
      <c r="A139" s="4" t="s">
        <v>103</v>
      </c>
      <c r="B139" s="5">
        <f t="shared" ref="B139:I139" si="42">+SUM(B134:B138)</f>
        <v>0</v>
      </c>
      <c r="C139" s="5">
        <f t="shared" si="42"/>
        <v>0</v>
      </c>
      <c r="D139" s="5">
        <f t="shared" si="42"/>
        <v>0</v>
      </c>
      <c r="E139" s="5">
        <f t="shared" si="42"/>
        <v>0</v>
      </c>
      <c r="F139" s="5">
        <f t="shared" si="42"/>
        <v>0</v>
      </c>
      <c r="G139" s="5">
        <f t="shared" si="42"/>
        <v>0</v>
      </c>
      <c r="H139" s="5">
        <f t="shared" si="42"/>
        <v>8641</v>
      </c>
      <c r="I139" s="5">
        <f t="shared" si="42"/>
        <v>8406</v>
      </c>
    </row>
    <row r="140" spans="1:9" x14ac:dyDescent="0.3">
      <c r="A140" s="2" t="s">
        <v>104</v>
      </c>
      <c r="B140" s="3"/>
      <c r="C140" s="3"/>
      <c r="D140" s="3"/>
      <c r="E140" s="3"/>
      <c r="F140" s="3"/>
      <c r="G140" s="3"/>
      <c r="H140" s="3">
        <v>543</v>
      </c>
      <c r="I140" s="3">
        <v>669</v>
      </c>
    </row>
    <row r="141" spans="1:9" x14ac:dyDescent="0.3">
      <c r="A141" s="2" t="s">
        <v>108</v>
      </c>
      <c r="B141" s="3"/>
      <c r="C141" s="3"/>
      <c r="D141" s="3"/>
      <c r="E141" s="3"/>
      <c r="F141" s="3"/>
      <c r="G141" s="3"/>
      <c r="H141" s="3">
        <v>-2261</v>
      </c>
      <c r="I141" s="3">
        <v>-2219</v>
      </c>
    </row>
    <row r="142" spans="1:9" ht="15" thickBot="1" x14ac:dyDescent="0.35">
      <c r="A142" s="6" t="s">
        <v>112</v>
      </c>
      <c r="B142" s="7">
        <f t="shared" ref="B142" si="43">+SUM(B139:B141)</f>
        <v>0</v>
      </c>
      <c r="C142" s="7">
        <f t="shared" ref="C142" si="44">+SUM(C139:C141)</f>
        <v>0</v>
      </c>
      <c r="D142" s="7">
        <f t="shared" ref="D142" si="45">+SUM(D139:D141)</f>
        <v>0</v>
      </c>
      <c r="E142" s="7">
        <f t="shared" ref="E142" si="46">+SUM(E139:E141)</f>
        <v>0</v>
      </c>
      <c r="F142" s="7">
        <f t="shared" ref="F142" si="47">+SUM(F139:F141)</f>
        <v>0</v>
      </c>
      <c r="G142" s="7">
        <f t="shared" ref="G142" si="48">+SUM(G139:G141)</f>
        <v>0</v>
      </c>
      <c r="H142" s="7">
        <f t="shared" ref="H142" si="49">+SUM(H139:H141)</f>
        <v>6923</v>
      </c>
      <c r="I142" s="7">
        <f>+SUM(I139:I141)</f>
        <v>6856</v>
      </c>
    </row>
    <row r="143" spans="1:9" s="12" customFormat="1" ht="15" thickTop="1" x14ac:dyDescent="0.3">
      <c r="A143" s="12" t="s">
        <v>111</v>
      </c>
      <c r="B143" s="13">
        <f t="shared" ref="B143:H143" si="50">+B142-B10-B8</f>
        <v>0</v>
      </c>
      <c r="C143" s="13">
        <f t="shared" si="50"/>
        <v>0</v>
      </c>
      <c r="D143" s="13">
        <f t="shared" si="50"/>
        <v>0</v>
      </c>
      <c r="E143" s="13">
        <f t="shared" si="50"/>
        <v>0</v>
      </c>
      <c r="F143" s="13">
        <f t="shared" si="50"/>
        <v>0</v>
      </c>
      <c r="G143" s="13">
        <f t="shared" si="50"/>
        <v>0</v>
      </c>
      <c r="H143" s="13">
        <f t="shared" si="50"/>
        <v>0</v>
      </c>
      <c r="I143" s="13">
        <f>+I142-I10-I8</f>
        <v>0</v>
      </c>
    </row>
    <row r="144" spans="1:9" x14ac:dyDescent="0.3">
      <c r="A144" s="1" t="s">
        <v>117</v>
      </c>
    </row>
    <row r="145" spans="1:9" x14ac:dyDescent="0.3">
      <c r="A145" s="2" t="s">
        <v>100</v>
      </c>
      <c r="B145" s="3"/>
      <c r="C145" s="3"/>
      <c r="D145" s="3"/>
      <c r="E145" s="3"/>
      <c r="F145" s="3"/>
      <c r="G145" s="3"/>
      <c r="H145" s="3">
        <v>617</v>
      </c>
      <c r="I145" s="3">
        <v>639</v>
      </c>
    </row>
    <row r="146" spans="1:9" x14ac:dyDescent="0.3">
      <c r="A146" s="2" t="s">
        <v>101</v>
      </c>
      <c r="B146" s="3"/>
      <c r="C146" s="3"/>
      <c r="D146" s="3"/>
      <c r="E146" s="3"/>
      <c r="F146" s="3"/>
      <c r="G146" s="3"/>
      <c r="H146" s="3">
        <v>982</v>
      </c>
      <c r="I146" s="3">
        <v>920</v>
      </c>
    </row>
    <row r="147" spans="1:9" x14ac:dyDescent="0.3">
      <c r="A147" s="2" t="s">
        <v>102</v>
      </c>
      <c r="B147" s="3"/>
      <c r="C147" s="3"/>
      <c r="D147" s="3"/>
      <c r="E147" s="3"/>
      <c r="F147" s="3"/>
      <c r="G147" s="3"/>
      <c r="H147" s="3">
        <v>288</v>
      </c>
      <c r="I147" s="3">
        <v>303</v>
      </c>
    </row>
    <row r="148" spans="1:9" x14ac:dyDescent="0.3">
      <c r="A148" s="2" t="s">
        <v>118</v>
      </c>
      <c r="B148" s="3"/>
      <c r="C148" s="3"/>
      <c r="D148" s="3"/>
      <c r="E148" s="3"/>
      <c r="F148" s="3"/>
      <c r="G148" s="3"/>
      <c r="H148" s="3">
        <v>304</v>
      </c>
      <c r="I148" s="3">
        <v>274</v>
      </c>
    </row>
    <row r="149" spans="1:9" x14ac:dyDescent="0.3">
      <c r="A149" s="2" t="s">
        <v>107</v>
      </c>
      <c r="B149" s="3"/>
      <c r="C149" s="3"/>
      <c r="D149" s="3"/>
      <c r="E149" s="3"/>
      <c r="F149" s="3"/>
      <c r="G149" s="3"/>
      <c r="H149" s="3">
        <v>780</v>
      </c>
      <c r="I149" s="3">
        <v>789</v>
      </c>
    </row>
    <row r="150" spans="1:9" x14ac:dyDescent="0.3">
      <c r="A150" s="4" t="s">
        <v>119</v>
      </c>
      <c r="B150" s="5">
        <f t="shared" ref="B150:I150" si="51">+SUM(B145:B149)</f>
        <v>0</v>
      </c>
      <c r="C150" s="5">
        <f t="shared" si="51"/>
        <v>0</v>
      </c>
      <c r="D150" s="5">
        <f t="shared" si="51"/>
        <v>0</v>
      </c>
      <c r="E150" s="5">
        <f t="shared" si="51"/>
        <v>0</v>
      </c>
      <c r="F150" s="5">
        <f t="shared" si="51"/>
        <v>0</v>
      </c>
      <c r="G150" s="5">
        <f t="shared" si="51"/>
        <v>0</v>
      </c>
      <c r="H150" s="5">
        <f t="shared" si="51"/>
        <v>2971</v>
      </c>
      <c r="I150" s="5">
        <f t="shared" si="51"/>
        <v>2925</v>
      </c>
    </row>
    <row r="151" spans="1:9" x14ac:dyDescent="0.3">
      <c r="A151" s="2" t="s">
        <v>104</v>
      </c>
      <c r="B151" s="3"/>
      <c r="C151" s="3"/>
      <c r="D151" s="3"/>
      <c r="E151" s="3"/>
      <c r="F151" s="3"/>
      <c r="G151" s="3"/>
      <c r="H151" s="3">
        <v>63</v>
      </c>
      <c r="I151" s="3">
        <v>49</v>
      </c>
    </row>
    <row r="152" spans="1:9" x14ac:dyDescent="0.3">
      <c r="A152" s="2" t="s">
        <v>108</v>
      </c>
      <c r="B152" s="3"/>
      <c r="C152" s="3"/>
      <c r="D152" s="3"/>
      <c r="E152" s="3"/>
      <c r="F152" s="3"/>
      <c r="G152" s="3"/>
      <c r="H152" s="3">
        <v>1870</v>
      </c>
      <c r="I152" s="3">
        <v>1817</v>
      </c>
    </row>
    <row r="153" spans="1:9" ht="15" thickBot="1" x14ac:dyDescent="0.35">
      <c r="A153" s="6" t="s">
        <v>120</v>
      </c>
      <c r="B153" s="7">
        <f t="shared" ref="B153:H153" si="52">+SUM(B150:B152)</f>
        <v>0</v>
      </c>
      <c r="C153" s="7">
        <f t="shared" si="52"/>
        <v>0</v>
      </c>
      <c r="D153" s="7">
        <f t="shared" si="52"/>
        <v>0</v>
      </c>
      <c r="E153" s="7">
        <f t="shared" si="52"/>
        <v>0</v>
      </c>
      <c r="F153" s="7">
        <f t="shared" si="52"/>
        <v>0</v>
      </c>
      <c r="G153" s="7">
        <f t="shared" si="52"/>
        <v>0</v>
      </c>
      <c r="H153" s="7">
        <f t="shared" si="52"/>
        <v>4904</v>
      </c>
      <c r="I153" s="7">
        <f>+SUM(I150:I152)</f>
        <v>4791</v>
      </c>
    </row>
    <row r="154" spans="1:9" ht="15" thickTop="1" x14ac:dyDescent="0.3">
      <c r="A154" s="12" t="s">
        <v>111</v>
      </c>
      <c r="B154" s="13">
        <f t="shared" ref="B154:H154" si="53">+B153-B31</f>
        <v>0</v>
      </c>
      <c r="C154" s="13">
        <f t="shared" si="53"/>
        <v>0</v>
      </c>
      <c r="D154" s="13">
        <f t="shared" si="53"/>
        <v>0</v>
      </c>
      <c r="E154" s="13">
        <f t="shared" si="53"/>
        <v>0</v>
      </c>
      <c r="F154" s="13">
        <f t="shared" si="53"/>
        <v>0</v>
      </c>
      <c r="G154" s="13">
        <f t="shared" si="53"/>
        <v>0</v>
      </c>
      <c r="H154" s="13">
        <f t="shared" si="53"/>
        <v>0</v>
      </c>
      <c r="I154" s="13">
        <f>+I153-I31</f>
        <v>0</v>
      </c>
    </row>
    <row r="155" spans="1:9" x14ac:dyDescent="0.3">
      <c r="A155" s="1" t="s">
        <v>122</v>
      </c>
    </row>
    <row r="156" spans="1:9" x14ac:dyDescent="0.3">
      <c r="A156" s="2" t="s">
        <v>100</v>
      </c>
      <c r="B156" s="3"/>
      <c r="C156" s="3"/>
      <c r="D156" s="3"/>
      <c r="E156" s="3"/>
      <c r="F156" s="3"/>
      <c r="G156" s="3"/>
      <c r="H156" s="3">
        <v>98</v>
      </c>
      <c r="I156" s="3">
        <v>146</v>
      </c>
    </row>
    <row r="157" spans="1:9" x14ac:dyDescent="0.3">
      <c r="A157" s="2" t="s">
        <v>101</v>
      </c>
      <c r="B157" s="3"/>
      <c r="C157" s="3"/>
      <c r="D157" s="3"/>
      <c r="E157" s="3"/>
      <c r="F157" s="3"/>
      <c r="G157" s="3"/>
      <c r="H157" s="3">
        <v>153</v>
      </c>
      <c r="I157" s="3">
        <v>197</v>
      </c>
    </row>
    <row r="158" spans="1:9" x14ac:dyDescent="0.3">
      <c r="A158" s="2" t="s">
        <v>102</v>
      </c>
      <c r="B158" s="3"/>
      <c r="C158" s="3"/>
      <c r="D158" s="3"/>
      <c r="E158" s="3"/>
      <c r="F158" s="3"/>
      <c r="G158" s="3"/>
      <c r="H158" s="3">
        <v>94</v>
      </c>
      <c r="I158" s="3">
        <v>78</v>
      </c>
    </row>
    <row r="159" spans="1:9" x14ac:dyDescent="0.3">
      <c r="A159" s="2" t="s">
        <v>118</v>
      </c>
      <c r="B159" s="3"/>
      <c r="C159" s="3"/>
      <c r="D159" s="3"/>
      <c r="E159" s="3"/>
      <c r="F159" s="3"/>
      <c r="G159" s="3"/>
      <c r="H159" s="3">
        <v>54</v>
      </c>
      <c r="I159" s="3">
        <v>56</v>
      </c>
    </row>
    <row r="160" spans="1:9" x14ac:dyDescent="0.3">
      <c r="A160" s="2" t="s">
        <v>107</v>
      </c>
      <c r="B160" s="3"/>
      <c r="C160" s="3"/>
      <c r="D160" s="3"/>
      <c r="E160" s="3"/>
      <c r="F160" s="3"/>
      <c r="G160" s="3"/>
      <c r="H160" s="3">
        <v>278</v>
      </c>
      <c r="I160" s="3">
        <v>222</v>
      </c>
    </row>
    <row r="161" spans="1:9" x14ac:dyDescent="0.3">
      <c r="A161" s="4" t="s">
        <v>119</v>
      </c>
      <c r="B161" s="5">
        <f t="shared" ref="B161:I161" si="54">+SUM(B156:B160)</f>
        <v>0</v>
      </c>
      <c r="C161" s="5">
        <f t="shared" si="54"/>
        <v>0</v>
      </c>
      <c r="D161" s="5">
        <f t="shared" si="54"/>
        <v>0</v>
      </c>
      <c r="E161" s="5">
        <f t="shared" si="54"/>
        <v>0</v>
      </c>
      <c r="F161" s="5">
        <f t="shared" si="54"/>
        <v>0</v>
      </c>
      <c r="G161" s="5">
        <f t="shared" si="54"/>
        <v>0</v>
      </c>
      <c r="H161" s="5">
        <f t="shared" si="54"/>
        <v>677</v>
      </c>
      <c r="I161" s="5">
        <f t="shared" si="54"/>
        <v>699</v>
      </c>
    </row>
    <row r="162" spans="1:9" x14ac:dyDescent="0.3">
      <c r="A162" s="2" t="s">
        <v>104</v>
      </c>
      <c r="B162" s="3"/>
      <c r="C162" s="3"/>
      <c r="D162" s="3"/>
      <c r="E162" s="3"/>
      <c r="F162" s="3"/>
      <c r="G162" s="3"/>
      <c r="H162" s="3">
        <v>7</v>
      </c>
      <c r="I162" s="3">
        <v>9</v>
      </c>
    </row>
    <row r="163" spans="1:9" x14ac:dyDescent="0.3">
      <c r="A163" s="2" t="s">
        <v>108</v>
      </c>
      <c r="B163" s="3">
        <f t="shared" ref="B163:H163" si="55">-(SUM(B161:B162)+B81)</f>
        <v>0</v>
      </c>
      <c r="C163" s="3">
        <f t="shared" si="55"/>
        <v>0</v>
      </c>
      <c r="D163" s="3">
        <f t="shared" si="55"/>
        <v>0</v>
      </c>
      <c r="E163" s="3">
        <f t="shared" si="55"/>
        <v>0</v>
      </c>
      <c r="F163" s="3">
        <f t="shared" si="55"/>
        <v>0</v>
      </c>
      <c r="G163" s="3">
        <f t="shared" si="55"/>
        <v>0</v>
      </c>
      <c r="H163" s="3">
        <f t="shared" si="55"/>
        <v>11</v>
      </c>
      <c r="I163" s="3">
        <f>-(SUM(I161:I162)+I81)</f>
        <v>50</v>
      </c>
    </row>
    <row r="164" spans="1:9" ht="15" thickBot="1" x14ac:dyDescent="0.35">
      <c r="A164" s="6" t="s">
        <v>123</v>
      </c>
      <c r="B164" s="7">
        <f t="shared" ref="B164:H164" si="56">+SUM(B161:B163)</f>
        <v>0</v>
      </c>
      <c r="C164" s="7">
        <f t="shared" si="56"/>
        <v>0</v>
      </c>
      <c r="D164" s="7">
        <f t="shared" si="56"/>
        <v>0</v>
      </c>
      <c r="E164" s="7">
        <f t="shared" si="56"/>
        <v>0</v>
      </c>
      <c r="F164" s="7">
        <f t="shared" si="56"/>
        <v>0</v>
      </c>
      <c r="G164" s="7">
        <f t="shared" si="56"/>
        <v>0</v>
      </c>
      <c r="H164" s="7">
        <f t="shared" si="56"/>
        <v>695</v>
      </c>
      <c r="I164" s="7">
        <f>+SUM(I161:I163)</f>
        <v>758</v>
      </c>
    </row>
    <row r="165" spans="1:9" ht="15" thickTop="1" x14ac:dyDescent="0.3">
      <c r="A165" s="12" t="s">
        <v>111</v>
      </c>
      <c r="B165" s="13">
        <f t="shared" ref="B165:H165" si="57">+B164+B81</f>
        <v>0</v>
      </c>
      <c r="C165" s="13">
        <f t="shared" si="57"/>
        <v>0</v>
      </c>
      <c r="D165" s="13">
        <f t="shared" si="57"/>
        <v>0</v>
      </c>
      <c r="E165" s="13">
        <f t="shared" si="57"/>
        <v>0</v>
      </c>
      <c r="F165" s="13">
        <f t="shared" si="57"/>
        <v>0</v>
      </c>
      <c r="G165" s="13">
        <f t="shared" si="57"/>
        <v>0</v>
      </c>
      <c r="H165" s="13">
        <f t="shared" si="57"/>
        <v>0</v>
      </c>
      <c r="I165" s="13">
        <f>+I164+I81</f>
        <v>0</v>
      </c>
    </row>
    <row r="166" spans="1:9" x14ac:dyDescent="0.3">
      <c r="A166" s="1" t="s">
        <v>124</v>
      </c>
    </row>
    <row r="167" spans="1:9" x14ac:dyDescent="0.3">
      <c r="A167" s="2" t="s">
        <v>100</v>
      </c>
      <c r="B167" s="3"/>
      <c r="C167" s="3"/>
      <c r="D167" s="3"/>
      <c r="E167" s="3"/>
      <c r="F167" s="3"/>
      <c r="G167" s="3"/>
      <c r="H167" s="3">
        <v>130</v>
      </c>
      <c r="I167" s="3">
        <v>124</v>
      </c>
    </row>
    <row r="168" spans="1:9" x14ac:dyDescent="0.3">
      <c r="A168" s="2" t="s">
        <v>101</v>
      </c>
      <c r="B168" s="3"/>
      <c r="C168" s="3"/>
      <c r="D168" s="3"/>
      <c r="E168" s="3"/>
      <c r="F168" s="3"/>
      <c r="G168" s="3"/>
      <c r="H168" s="3">
        <v>136</v>
      </c>
      <c r="I168" s="3">
        <v>134</v>
      </c>
    </row>
    <row r="169" spans="1:9" x14ac:dyDescent="0.3">
      <c r="A169" s="2" t="s">
        <v>102</v>
      </c>
      <c r="B169" s="3"/>
      <c r="C169" s="3"/>
      <c r="D169" s="3"/>
      <c r="E169" s="3"/>
      <c r="F169" s="3"/>
      <c r="G169" s="3"/>
      <c r="H169" s="3">
        <v>46</v>
      </c>
      <c r="I169" s="3">
        <v>41</v>
      </c>
    </row>
    <row r="170" spans="1:9" x14ac:dyDescent="0.3">
      <c r="A170" s="2" t="s">
        <v>106</v>
      </c>
      <c r="B170" s="3"/>
      <c r="C170" s="3"/>
      <c r="D170" s="3"/>
      <c r="E170" s="3"/>
      <c r="F170" s="3"/>
      <c r="G170" s="3"/>
      <c r="H170" s="3">
        <v>43</v>
      </c>
      <c r="I170" s="3">
        <v>42</v>
      </c>
    </row>
    <row r="171" spans="1:9" x14ac:dyDescent="0.3">
      <c r="A171" s="2" t="s">
        <v>107</v>
      </c>
      <c r="B171" s="3"/>
      <c r="C171" s="3"/>
      <c r="D171" s="3"/>
      <c r="E171" s="3"/>
      <c r="F171" s="3"/>
      <c r="G171" s="3"/>
      <c r="H171" s="3">
        <v>222</v>
      </c>
      <c r="I171" s="3">
        <v>220</v>
      </c>
    </row>
    <row r="172" spans="1:9" x14ac:dyDescent="0.3">
      <c r="A172" s="4" t="s">
        <v>119</v>
      </c>
      <c r="B172" s="5">
        <f t="shared" ref="B172:I172" si="58">+SUM(B167:B171)</f>
        <v>0</v>
      </c>
      <c r="C172" s="5">
        <f t="shared" si="58"/>
        <v>0</v>
      </c>
      <c r="D172" s="5">
        <f t="shared" si="58"/>
        <v>0</v>
      </c>
      <c r="E172" s="5">
        <f t="shared" si="58"/>
        <v>0</v>
      </c>
      <c r="F172" s="5">
        <f t="shared" si="58"/>
        <v>0</v>
      </c>
      <c r="G172" s="5">
        <f t="shared" si="58"/>
        <v>0</v>
      </c>
      <c r="H172" s="5">
        <f t="shared" si="58"/>
        <v>577</v>
      </c>
      <c r="I172" s="5">
        <f t="shared" si="58"/>
        <v>561</v>
      </c>
    </row>
    <row r="173" spans="1:9" x14ac:dyDescent="0.3">
      <c r="A173" s="2" t="s">
        <v>104</v>
      </c>
      <c r="B173" s="3"/>
      <c r="C173" s="3"/>
      <c r="D173" s="3"/>
      <c r="E173" s="3"/>
      <c r="F173" s="3"/>
      <c r="G173" s="3"/>
      <c r="H173" s="3">
        <v>26</v>
      </c>
      <c r="I173" s="3">
        <v>22</v>
      </c>
    </row>
    <row r="174" spans="1:9" x14ac:dyDescent="0.3">
      <c r="A174" s="2" t="s">
        <v>108</v>
      </c>
      <c r="B174" s="3"/>
      <c r="C174" s="3"/>
      <c r="D174" s="3"/>
      <c r="E174" s="3"/>
      <c r="F174" s="3"/>
      <c r="G174" s="3"/>
      <c r="H174" s="3">
        <v>141</v>
      </c>
      <c r="I174" s="3">
        <v>134</v>
      </c>
    </row>
    <row r="175" spans="1:9" ht="15" thickBot="1" x14ac:dyDescent="0.35">
      <c r="A175" s="6" t="s">
        <v>125</v>
      </c>
      <c r="B175" s="7">
        <f t="shared" ref="B175:H175" si="59">+SUM(B172:B174)</f>
        <v>0</v>
      </c>
      <c r="C175" s="7">
        <f t="shared" si="59"/>
        <v>0</v>
      </c>
      <c r="D175" s="7">
        <f t="shared" si="59"/>
        <v>0</v>
      </c>
      <c r="E175" s="7">
        <f t="shared" si="59"/>
        <v>0</v>
      </c>
      <c r="F175" s="7">
        <f t="shared" si="59"/>
        <v>0</v>
      </c>
      <c r="G175" s="7">
        <f t="shared" si="59"/>
        <v>0</v>
      </c>
      <c r="H175" s="7">
        <f t="shared" si="59"/>
        <v>744</v>
      </c>
      <c r="I175" s="7">
        <f>+SUM(I172:I174)</f>
        <v>717</v>
      </c>
    </row>
    <row r="176" spans="1:9" ht="15" thickTop="1" x14ac:dyDescent="0.3">
      <c r="A176" s="12" t="s">
        <v>111</v>
      </c>
      <c r="B176" s="13">
        <f t="shared" ref="B176:H176" si="60">+B175-B66</f>
        <v>0</v>
      </c>
      <c r="C176" s="13">
        <f t="shared" si="60"/>
        <v>0</v>
      </c>
      <c r="D176" s="13">
        <f t="shared" si="60"/>
        <v>0</v>
      </c>
      <c r="E176" s="13">
        <f t="shared" si="60"/>
        <v>0</v>
      </c>
      <c r="F176" s="13">
        <f t="shared" si="60"/>
        <v>0</v>
      </c>
      <c r="G176" s="13">
        <f t="shared" si="60"/>
        <v>0</v>
      </c>
      <c r="H176" s="13">
        <f t="shared" si="60"/>
        <v>0</v>
      </c>
      <c r="I176" s="13">
        <f>+I175-I66</f>
        <v>0</v>
      </c>
    </row>
    <row r="177" spans="1:9" x14ac:dyDescent="0.3">
      <c r="A177" s="14" t="s">
        <v>126</v>
      </c>
      <c r="B177" s="14"/>
      <c r="C177" s="14"/>
      <c r="D177" s="14"/>
      <c r="E177" s="14"/>
      <c r="F177" s="14"/>
      <c r="G177" s="14"/>
      <c r="H177" s="14"/>
      <c r="I177" s="14"/>
    </row>
    <row r="178" spans="1:9" x14ac:dyDescent="0.3">
      <c r="A178" s="29" t="s">
        <v>127</v>
      </c>
    </row>
    <row r="179" spans="1:9" x14ac:dyDescent="0.3">
      <c r="A179" s="34" t="s">
        <v>100</v>
      </c>
      <c r="B179" s="35"/>
      <c r="C179" s="35"/>
      <c r="D179" s="35"/>
      <c r="E179" s="35"/>
      <c r="F179" s="35"/>
      <c r="G179" s="35"/>
      <c r="H179" s="35"/>
      <c r="I179" s="35">
        <v>7.0000000000000007E-2</v>
      </c>
    </row>
    <row r="180" spans="1:9" x14ac:dyDescent="0.3">
      <c r="A180" s="32" t="s">
        <v>113</v>
      </c>
      <c r="B180" s="31"/>
      <c r="C180" s="31"/>
      <c r="D180" s="31"/>
      <c r="E180" s="31"/>
      <c r="F180" s="31"/>
      <c r="G180" s="31"/>
      <c r="H180" s="31"/>
      <c r="I180" s="31">
        <v>0.05</v>
      </c>
    </row>
    <row r="181" spans="1:9" x14ac:dyDescent="0.3">
      <c r="A181" s="32" t="s">
        <v>114</v>
      </c>
      <c r="B181" s="31"/>
      <c r="C181" s="31"/>
      <c r="D181" s="31"/>
      <c r="E181" s="31"/>
      <c r="F181" s="31"/>
      <c r="G181" s="31"/>
      <c r="H181" s="31"/>
      <c r="I181" s="31">
        <v>0.09</v>
      </c>
    </row>
    <row r="182" spans="1:9" x14ac:dyDescent="0.3">
      <c r="A182" s="32" t="s">
        <v>115</v>
      </c>
      <c r="B182" s="31"/>
      <c r="C182" s="31"/>
      <c r="D182" s="31"/>
      <c r="E182" s="31"/>
      <c r="F182" s="31"/>
      <c r="G182" s="31"/>
      <c r="H182" s="31"/>
      <c r="I182" s="31">
        <v>0.25</v>
      </c>
    </row>
    <row r="183" spans="1:9" x14ac:dyDescent="0.3">
      <c r="A183" s="34" t="s">
        <v>101</v>
      </c>
      <c r="B183" s="35"/>
      <c r="C183" s="35"/>
      <c r="D183" s="35"/>
      <c r="E183" s="35"/>
      <c r="F183" s="35"/>
      <c r="G183" s="35"/>
      <c r="H183" s="35"/>
      <c r="I183" s="35">
        <v>0.12</v>
      </c>
    </row>
    <row r="184" spans="1:9" x14ac:dyDescent="0.3">
      <c r="A184" s="32" t="s">
        <v>113</v>
      </c>
      <c r="B184" s="31"/>
      <c r="C184" s="31"/>
      <c r="D184" s="31"/>
      <c r="E184" s="31"/>
      <c r="F184" s="31"/>
      <c r="G184" s="31"/>
      <c r="H184" s="31"/>
      <c r="I184" s="31">
        <v>0.09</v>
      </c>
    </row>
    <row r="185" spans="1:9" x14ac:dyDescent="0.3">
      <c r="A185" s="32" t="s">
        <v>114</v>
      </c>
      <c r="B185" s="31"/>
      <c r="C185" s="31"/>
      <c r="D185" s="31"/>
      <c r="E185" s="31"/>
      <c r="F185" s="31"/>
      <c r="G185" s="31"/>
      <c r="H185" s="31"/>
      <c r="I185" s="31">
        <v>0.16</v>
      </c>
    </row>
    <row r="186" spans="1:9" x14ac:dyDescent="0.3">
      <c r="A186" s="32" t="s">
        <v>115</v>
      </c>
      <c r="B186" s="31"/>
      <c r="C186" s="31"/>
      <c r="D186" s="31"/>
      <c r="E186" s="31"/>
      <c r="F186" s="31"/>
      <c r="G186" s="31"/>
      <c r="H186" s="31"/>
      <c r="I186" s="31">
        <v>0.17</v>
      </c>
    </row>
    <row r="187" spans="1:9" x14ac:dyDescent="0.3">
      <c r="A187" s="34" t="s">
        <v>102</v>
      </c>
      <c r="B187" s="35"/>
      <c r="C187" s="35"/>
      <c r="D187" s="35"/>
      <c r="E187" s="35"/>
      <c r="F187" s="35"/>
      <c r="G187" s="35"/>
      <c r="H187" s="35"/>
      <c r="I187" s="35">
        <v>-0.13</v>
      </c>
    </row>
    <row r="188" spans="1:9" x14ac:dyDescent="0.3">
      <c r="A188" s="32" t="s">
        <v>113</v>
      </c>
      <c r="B188" s="31"/>
      <c r="C188" s="31"/>
      <c r="D188" s="31"/>
      <c r="E188" s="31"/>
      <c r="F188" s="31"/>
      <c r="G188" s="31"/>
      <c r="H188" s="31"/>
      <c r="I188" s="31">
        <v>-0.1</v>
      </c>
    </row>
    <row r="189" spans="1:9" x14ac:dyDescent="0.3">
      <c r="A189" s="32" t="s">
        <v>114</v>
      </c>
      <c r="B189" s="31"/>
      <c r="C189" s="31"/>
      <c r="D189" s="31"/>
      <c r="E189" s="31"/>
      <c r="F189" s="31"/>
      <c r="G189" s="31"/>
      <c r="H189" s="31"/>
      <c r="I189" s="31">
        <v>-0.21</v>
      </c>
    </row>
    <row r="190" spans="1:9" x14ac:dyDescent="0.3">
      <c r="A190" s="32" t="s">
        <v>115</v>
      </c>
      <c r="B190" s="31"/>
      <c r="C190" s="31"/>
      <c r="D190" s="31"/>
      <c r="E190" s="31"/>
      <c r="F190" s="31"/>
      <c r="G190" s="31"/>
      <c r="H190" s="31"/>
      <c r="I190" s="31">
        <v>-0.06</v>
      </c>
    </row>
    <row r="191" spans="1:9" x14ac:dyDescent="0.3">
      <c r="A191" s="34" t="s">
        <v>106</v>
      </c>
      <c r="B191" s="35"/>
      <c r="C191" s="35"/>
      <c r="D191" s="35"/>
      <c r="E191" s="35"/>
      <c r="F191" s="35"/>
      <c r="G191" s="35"/>
      <c r="H191" s="35"/>
      <c r="I191" s="35">
        <v>0.16</v>
      </c>
    </row>
    <row r="192" spans="1:9" x14ac:dyDescent="0.3">
      <c r="A192" s="32" t="s">
        <v>113</v>
      </c>
      <c r="B192" s="31"/>
      <c r="C192" s="31"/>
      <c r="D192" s="31"/>
      <c r="E192" s="31"/>
      <c r="F192" s="31"/>
      <c r="G192" s="31"/>
      <c r="H192" s="31"/>
      <c r="I192" s="31">
        <v>0.17</v>
      </c>
    </row>
    <row r="193" spans="1:9" x14ac:dyDescent="0.3">
      <c r="A193" s="32" t="s">
        <v>114</v>
      </c>
      <c r="B193" s="31"/>
      <c r="C193" s="31"/>
      <c r="D193" s="31"/>
      <c r="E193" s="31"/>
      <c r="F193" s="31"/>
      <c r="G193" s="31"/>
      <c r="H193" s="31"/>
      <c r="I193" s="31">
        <v>0.12</v>
      </c>
    </row>
    <row r="194" spans="1:9" x14ac:dyDescent="0.3">
      <c r="A194" s="32" t="s">
        <v>115</v>
      </c>
      <c r="B194" s="31"/>
      <c r="C194" s="31"/>
      <c r="D194" s="31"/>
      <c r="E194" s="31"/>
      <c r="F194" s="31"/>
      <c r="G194" s="31"/>
      <c r="H194" s="31"/>
      <c r="I194" s="31">
        <v>0.28000000000000003</v>
      </c>
    </row>
    <row r="195" spans="1:9" x14ac:dyDescent="0.3">
      <c r="A195" s="34" t="s">
        <v>107</v>
      </c>
      <c r="B195" s="35"/>
      <c r="C195" s="35"/>
      <c r="D195" s="35"/>
      <c r="E195" s="35"/>
      <c r="F195" s="35"/>
      <c r="G195" s="35"/>
      <c r="H195" s="35"/>
      <c r="I195" s="35">
        <v>3.02</v>
      </c>
    </row>
    <row r="196" spans="1:9" x14ac:dyDescent="0.3">
      <c r="A196" s="36" t="s">
        <v>103</v>
      </c>
      <c r="B196" s="38"/>
      <c r="C196" s="38"/>
      <c r="D196" s="38"/>
      <c r="E196" s="38"/>
      <c r="F196" s="38"/>
      <c r="G196" s="38"/>
      <c r="H196" s="38"/>
      <c r="I196" s="38">
        <v>0.06</v>
      </c>
    </row>
    <row r="197" spans="1:9" x14ac:dyDescent="0.3">
      <c r="A197" s="34" t="s">
        <v>104</v>
      </c>
      <c r="B197" s="35"/>
      <c r="C197" s="35"/>
      <c r="D197" s="35"/>
      <c r="E197" s="35"/>
      <c r="F197" s="35"/>
      <c r="G197" s="35"/>
      <c r="H197" s="35"/>
      <c r="I197" s="35">
        <v>7.0000000000000007E-2</v>
      </c>
    </row>
    <row r="198" spans="1:9" x14ac:dyDescent="0.3">
      <c r="A198" s="32" t="s">
        <v>113</v>
      </c>
      <c r="B198" s="31"/>
      <c r="C198" s="31"/>
      <c r="D198" s="31"/>
      <c r="E198" s="31"/>
      <c r="F198" s="31"/>
      <c r="G198" s="31"/>
      <c r="H198" s="31"/>
      <c r="I198" s="31">
        <v>0.06</v>
      </c>
    </row>
    <row r="199" spans="1:9" x14ac:dyDescent="0.3">
      <c r="A199" s="32" t="s">
        <v>114</v>
      </c>
      <c r="B199" s="31"/>
      <c r="C199" s="31"/>
      <c r="D199" s="31"/>
      <c r="E199" s="31"/>
      <c r="F199" s="31"/>
      <c r="G199" s="31"/>
      <c r="H199" s="31"/>
      <c r="I199" s="31">
        <v>-0.03</v>
      </c>
    </row>
    <row r="200" spans="1:9" x14ac:dyDescent="0.3">
      <c r="A200" s="32" t="s">
        <v>115</v>
      </c>
      <c r="B200" s="31"/>
      <c r="C200" s="31"/>
      <c r="D200" s="31"/>
      <c r="E200" s="31"/>
      <c r="F200" s="31"/>
      <c r="G200" s="31"/>
      <c r="H200" s="31"/>
      <c r="I200" s="31">
        <v>-0.16</v>
      </c>
    </row>
    <row r="201" spans="1:9" x14ac:dyDescent="0.3">
      <c r="A201" s="32" t="s">
        <v>121</v>
      </c>
      <c r="B201" s="31"/>
      <c r="C201" s="31"/>
      <c r="D201" s="31"/>
      <c r="E201" s="31"/>
      <c r="F201" s="31"/>
      <c r="G201" s="31"/>
      <c r="H201" s="31"/>
      <c r="I201" s="31">
        <v>0.42</v>
      </c>
    </row>
    <row r="202" spans="1:9" x14ac:dyDescent="0.3">
      <c r="A202" s="30" t="s">
        <v>108</v>
      </c>
      <c r="B202" s="31"/>
      <c r="C202" s="31"/>
      <c r="D202" s="31"/>
      <c r="E202" s="31"/>
      <c r="F202" s="31"/>
      <c r="G202" s="31"/>
      <c r="H202" s="31"/>
      <c r="I202" s="31">
        <v>0</v>
      </c>
    </row>
    <row r="203" spans="1:9" ht="15" thickBot="1" x14ac:dyDescent="0.35">
      <c r="A203" s="33" t="s">
        <v>105</v>
      </c>
      <c r="B203" s="37"/>
      <c r="C203" s="37"/>
      <c r="D203" s="37"/>
      <c r="E203" s="37"/>
      <c r="F203" s="37"/>
      <c r="G203" s="37"/>
      <c r="H203" s="37"/>
      <c r="I203" s="37">
        <v>0.06</v>
      </c>
    </row>
    <row r="204" spans="1:9" ht="15" thickTop="1" x14ac:dyDescent="0.3"/>
  </sheetData>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1"/>
  <sheetViews>
    <sheetView workbookViewId="0"/>
  </sheetViews>
  <sheetFormatPr defaultRowHeight="14.4" x14ac:dyDescent="0.3"/>
  <cols>
    <col min="1" max="1" width="48.77734375" customWidth="1"/>
    <col min="2" max="14" width="11.77734375" customWidth="1"/>
  </cols>
  <sheetData>
    <row r="1" spans="1:15" ht="60" customHeight="1" x14ac:dyDescent="0.3">
      <c r="A1" s="15" t="s">
        <v>116</v>
      </c>
      <c r="B1" s="16">
        <f t="shared" ref="B1:G1" si="0">+C1-1</f>
        <v>2015</v>
      </c>
      <c r="C1" s="16">
        <f t="shared" si="0"/>
        <v>2016</v>
      </c>
      <c r="D1" s="16">
        <f t="shared" si="0"/>
        <v>2017</v>
      </c>
      <c r="E1" s="16">
        <f t="shared" si="0"/>
        <v>2018</v>
      </c>
      <c r="F1" s="16">
        <f t="shared" si="0"/>
        <v>2019</v>
      </c>
      <c r="G1" s="16">
        <f t="shared" si="0"/>
        <v>2020</v>
      </c>
      <c r="H1" s="16">
        <f>+I1-1</f>
        <v>2021</v>
      </c>
      <c r="I1" s="16">
        <v>2022</v>
      </c>
      <c r="J1" s="39">
        <f>+I1+1</f>
        <v>2023</v>
      </c>
      <c r="K1" s="39">
        <f t="shared" ref="K1:N1" si="1">+J1+1</f>
        <v>2024</v>
      </c>
      <c r="L1" s="39">
        <f t="shared" si="1"/>
        <v>2025</v>
      </c>
      <c r="M1" s="39">
        <f t="shared" si="1"/>
        <v>2026</v>
      </c>
      <c r="N1" s="39">
        <f t="shared" si="1"/>
        <v>2027</v>
      </c>
    </row>
    <row r="2" spans="1:15" x14ac:dyDescent="0.3">
      <c r="A2" s="40" t="s">
        <v>128</v>
      </c>
      <c r="B2" s="40"/>
      <c r="C2" s="40"/>
      <c r="D2" s="40"/>
      <c r="E2" s="40"/>
      <c r="F2" s="40"/>
      <c r="G2" s="40"/>
      <c r="H2" s="40"/>
      <c r="I2" s="40"/>
      <c r="J2" s="39"/>
      <c r="K2" s="39"/>
      <c r="L2" s="39"/>
      <c r="M2" s="39"/>
      <c r="N2" s="39"/>
    </row>
    <row r="3" spans="1:15" x14ac:dyDescent="0.3">
      <c r="A3" s="41" t="s">
        <v>139</v>
      </c>
      <c r="B3" s="3"/>
      <c r="C3" s="3"/>
      <c r="D3" s="3"/>
      <c r="E3" s="3"/>
      <c r="F3" s="3"/>
      <c r="G3" s="3"/>
      <c r="H3" s="3"/>
      <c r="I3" s="3"/>
      <c r="J3" s="3"/>
      <c r="K3" s="3"/>
      <c r="L3" s="3"/>
      <c r="M3" s="3"/>
      <c r="N3" s="3"/>
      <c r="O3" t="s">
        <v>142</v>
      </c>
    </row>
    <row r="4" spans="1:15" x14ac:dyDescent="0.3">
      <c r="A4" s="42" t="s">
        <v>129</v>
      </c>
      <c r="B4" s="47" t="str">
        <f t="shared" ref="B4:H4" si="2">+IFERROR(B3/A3-1,"nm")</f>
        <v>nm</v>
      </c>
      <c r="C4" s="47" t="str">
        <f t="shared" si="2"/>
        <v>nm</v>
      </c>
      <c r="D4" s="47" t="str">
        <f t="shared" si="2"/>
        <v>nm</v>
      </c>
      <c r="E4" s="47" t="str">
        <f t="shared" si="2"/>
        <v>nm</v>
      </c>
      <c r="F4" s="47" t="str">
        <f t="shared" si="2"/>
        <v>nm</v>
      </c>
      <c r="G4" s="47" t="str">
        <f t="shared" si="2"/>
        <v>nm</v>
      </c>
      <c r="H4" s="47" t="str">
        <f t="shared" si="2"/>
        <v>nm</v>
      </c>
      <c r="I4" s="47" t="str">
        <f>+IFERROR(I3/H3-1,"nm")</f>
        <v>nm</v>
      </c>
      <c r="J4" s="47" t="str">
        <f t="shared" ref="J4:N4" si="3">+IFERROR(J3/I3-1,"nm")</f>
        <v>nm</v>
      </c>
      <c r="K4" s="47" t="str">
        <f t="shared" si="3"/>
        <v>nm</v>
      </c>
      <c r="L4" s="47" t="str">
        <f t="shared" si="3"/>
        <v>nm</v>
      </c>
      <c r="M4" s="47" t="str">
        <f t="shared" si="3"/>
        <v>nm</v>
      </c>
      <c r="N4" s="47" t="str">
        <f t="shared" si="3"/>
        <v>nm</v>
      </c>
    </row>
    <row r="5" spans="1:15" x14ac:dyDescent="0.3">
      <c r="A5" s="41" t="s">
        <v>130</v>
      </c>
      <c r="O5" t="s">
        <v>143</v>
      </c>
    </row>
    <row r="6" spans="1:15" x14ac:dyDescent="0.3">
      <c r="A6" s="42" t="s">
        <v>129</v>
      </c>
      <c r="B6" s="47" t="str">
        <f t="shared" ref="B6:H6" si="4">+IFERROR(B5/A5-1,"nm")</f>
        <v>nm</v>
      </c>
      <c r="C6" s="47" t="str">
        <f t="shared" si="4"/>
        <v>nm</v>
      </c>
      <c r="D6" s="47" t="str">
        <f t="shared" si="4"/>
        <v>nm</v>
      </c>
      <c r="E6" s="47" t="str">
        <f t="shared" si="4"/>
        <v>nm</v>
      </c>
      <c r="F6" s="47" t="str">
        <f t="shared" si="4"/>
        <v>nm</v>
      </c>
      <c r="G6" s="47" t="str">
        <f t="shared" si="4"/>
        <v>nm</v>
      </c>
      <c r="H6" s="47" t="str">
        <f t="shared" si="4"/>
        <v>nm</v>
      </c>
      <c r="I6" s="47" t="str">
        <f>+IFERROR(I5/H5-1,"nm")</f>
        <v>nm</v>
      </c>
      <c r="J6" s="47" t="str">
        <f t="shared" ref="J6:N6" si="5">+IFERROR(J5/I5-1,"nm")</f>
        <v>nm</v>
      </c>
      <c r="K6" s="47" t="str">
        <f t="shared" si="5"/>
        <v>nm</v>
      </c>
      <c r="L6" s="47" t="str">
        <f t="shared" si="5"/>
        <v>nm</v>
      </c>
      <c r="M6" s="47" t="str">
        <f t="shared" si="5"/>
        <v>nm</v>
      </c>
      <c r="N6" s="47" t="str">
        <f t="shared" si="5"/>
        <v>nm</v>
      </c>
    </row>
    <row r="7" spans="1:15" x14ac:dyDescent="0.3">
      <c r="A7" s="42" t="s">
        <v>131</v>
      </c>
      <c r="B7" s="47" t="str">
        <f>+IFERROR(B5/B$3,"nm")</f>
        <v>nm</v>
      </c>
      <c r="C7" s="47" t="str">
        <f t="shared" ref="C7:I7" si="6">+IFERROR(C5/C$3,"nm")</f>
        <v>nm</v>
      </c>
      <c r="D7" s="47" t="str">
        <f t="shared" si="6"/>
        <v>nm</v>
      </c>
      <c r="E7" s="47" t="str">
        <f t="shared" si="6"/>
        <v>nm</v>
      </c>
      <c r="F7" s="47" t="str">
        <f t="shared" si="6"/>
        <v>nm</v>
      </c>
      <c r="G7" s="47" t="str">
        <f t="shared" si="6"/>
        <v>nm</v>
      </c>
      <c r="H7" s="47" t="str">
        <f t="shared" si="6"/>
        <v>nm</v>
      </c>
      <c r="I7" s="47" t="str">
        <f t="shared" si="6"/>
        <v>nm</v>
      </c>
      <c r="J7" s="47" t="str">
        <f t="shared" ref="J7:N7" si="7">+IFERROR(J5/J$3,"nm")</f>
        <v>nm</v>
      </c>
      <c r="K7" s="47" t="str">
        <f t="shared" si="7"/>
        <v>nm</v>
      </c>
      <c r="L7" s="47" t="str">
        <f t="shared" si="7"/>
        <v>nm</v>
      </c>
      <c r="M7" s="47" t="str">
        <f t="shared" si="7"/>
        <v>nm</v>
      </c>
      <c r="N7" s="47" t="str">
        <f t="shared" si="7"/>
        <v>nm</v>
      </c>
    </row>
    <row r="8" spans="1:15" x14ac:dyDescent="0.3">
      <c r="A8" s="41" t="s">
        <v>132</v>
      </c>
      <c r="O8" t="s">
        <v>144</v>
      </c>
    </row>
    <row r="9" spans="1:15" x14ac:dyDescent="0.3">
      <c r="A9" s="42" t="s">
        <v>129</v>
      </c>
      <c r="B9" s="47" t="str">
        <f t="shared" ref="B9:H9" si="8">+IFERROR(B8/A8-1,"nm")</f>
        <v>nm</v>
      </c>
      <c r="C9" s="47" t="str">
        <f t="shared" si="8"/>
        <v>nm</v>
      </c>
      <c r="D9" s="47" t="str">
        <f t="shared" si="8"/>
        <v>nm</v>
      </c>
      <c r="E9" s="47" t="str">
        <f t="shared" si="8"/>
        <v>nm</v>
      </c>
      <c r="F9" s="47" t="str">
        <f t="shared" si="8"/>
        <v>nm</v>
      </c>
      <c r="G9" s="47" t="str">
        <f t="shared" si="8"/>
        <v>nm</v>
      </c>
      <c r="H9" s="47" t="str">
        <f t="shared" si="8"/>
        <v>nm</v>
      </c>
      <c r="I9" s="47" t="str">
        <f>+IFERROR(I8/H8-1,"nm")</f>
        <v>nm</v>
      </c>
      <c r="J9" s="47" t="str">
        <f t="shared" ref="J9:N9" si="9">+IFERROR(J8/I8-1,"nm")</f>
        <v>nm</v>
      </c>
      <c r="K9" s="47" t="str">
        <f t="shared" si="9"/>
        <v>nm</v>
      </c>
      <c r="L9" s="47" t="str">
        <f t="shared" si="9"/>
        <v>nm</v>
      </c>
      <c r="M9" s="47" t="str">
        <f t="shared" si="9"/>
        <v>nm</v>
      </c>
      <c r="N9" s="47" t="str">
        <f t="shared" si="9"/>
        <v>nm</v>
      </c>
    </row>
    <row r="10" spans="1:15" x14ac:dyDescent="0.3">
      <c r="A10" s="42" t="s">
        <v>133</v>
      </c>
      <c r="B10" s="47" t="str">
        <f>+IFERROR(B8/B$3,"nm")</f>
        <v>nm</v>
      </c>
      <c r="C10" s="47" t="str">
        <f t="shared" ref="C10:I10" si="10">+IFERROR(C8/C$3,"nm")</f>
        <v>nm</v>
      </c>
      <c r="D10" s="47" t="str">
        <f t="shared" si="10"/>
        <v>nm</v>
      </c>
      <c r="E10" s="47" t="str">
        <f t="shared" si="10"/>
        <v>nm</v>
      </c>
      <c r="F10" s="47" t="str">
        <f t="shared" si="10"/>
        <v>nm</v>
      </c>
      <c r="G10" s="47" t="str">
        <f t="shared" si="10"/>
        <v>nm</v>
      </c>
      <c r="H10" s="47" t="str">
        <f t="shared" si="10"/>
        <v>nm</v>
      </c>
      <c r="I10" s="47" t="str">
        <f t="shared" si="10"/>
        <v>nm</v>
      </c>
      <c r="J10" s="47" t="str">
        <f t="shared" ref="J10:N10" si="11">+IFERROR(J8/J$3,"nm")</f>
        <v>nm</v>
      </c>
      <c r="K10" s="47" t="str">
        <f t="shared" si="11"/>
        <v>nm</v>
      </c>
      <c r="L10" s="47" t="str">
        <f t="shared" si="11"/>
        <v>nm</v>
      </c>
      <c r="M10" s="47" t="str">
        <f t="shared" si="11"/>
        <v>nm</v>
      </c>
      <c r="N10" s="47" t="str">
        <f t="shared" si="11"/>
        <v>nm</v>
      </c>
    </row>
    <row r="11" spans="1:15" x14ac:dyDescent="0.3">
      <c r="A11" s="41" t="s">
        <v>134</v>
      </c>
      <c r="O11" t="s">
        <v>145</v>
      </c>
    </row>
    <row r="12" spans="1:15" x14ac:dyDescent="0.3">
      <c r="A12" s="42" t="s">
        <v>129</v>
      </c>
      <c r="B12" s="47" t="str">
        <f t="shared" ref="B12:H12" si="12">+IFERROR(B11/A11-1,"nm")</f>
        <v>nm</v>
      </c>
      <c r="C12" s="47" t="str">
        <f t="shared" si="12"/>
        <v>nm</v>
      </c>
      <c r="D12" s="47" t="str">
        <f t="shared" si="12"/>
        <v>nm</v>
      </c>
      <c r="E12" s="47" t="str">
        <f t="shared" si="12"/>
        <v>nm</v>
      </c>
      <c r="F12" s="47" t="str">
        <f t="shared" si="12"/>
        <v>nm</v>
      </c>
      <c r="G12" s="47" t="str">
        <f t="shared" si="12"/>
        <v>nm</v>
      </c>
      <c r="H12" s="47" t="str">
        <f t="shared" si="12"/>
        <v>nm</v>
      </c>
      <c r="I12" s="47" t="str">
        <f>+IFERROR(I11/H11-1,"nm")</f>
        <v>nm</v>
      </c>
      <c r="J12" s="47" t="str">
        <f t="shared" ref="J12:N12" si="13">+IFERROR(J11/I11-1,"nm")</f>
        <v>nm</v>
      </c>
      <c r="K12" s="47" t="str">
        <f t="shared" si="13"/>
        <v>nm</v>
      </c>
      <c r="L12" s="47" t="str">
        <f t="shared" si="13"/>
        <v>nm</v>
      </c>
      <c r="M12" s="47" t="str">
        <f t="shared" si="13"/>
        <v>nm</v>
      </c>
      <c r="N12" s="47" t="str">
        <f t="shared" si="13"/>
        <v>nm</v>
      </c>
    </row>
    <row r="13" spans="1:15" x14ac:dyDescent="0.3">
      <c r="A13" s="42" t="s">
        <v>131</v>
      </c>
      <c r="B13" s="47" t="str">
        <f>+IFERROR(B11/B$3,"nm")</f>
        <v>nm</v>
      </c>
      <c r="C13" s="47" t="str">
        <f t="shared" ref="C13:I13" si="14">+IFERROR(C11/C$3,"nm")</f>
        <v>nm</v>
      </c>
      <c r="D13" s="47" t="str">
        <f t="shared" si="14"/>
        <v>nm</v>
      </c>
      <c r="E13" s="47" t="str">
        <f t="shared" si="14"/>
        <v>nm</v>
      </c>
      <c r="F13" s="47" t="str">
        <f t="shared" si="14"/>
        <v>nm</v>
      </c>
      <c r="G13" s="47" t="str">
        <f t="shared" si="14"/>
        <v>nm</v>
      </c>
      <c r="H13" s="47" t="str">
        <f t="shared" si="14"/>
        <v>nm</v>
      </c>
      <c r="I13" s="47" t="str">
        <f t="shared" si="14"/>
        <v>nm</v>
      </c>
      <c r="J13" s="47" t="str">
        <f t="shared" ref="J13:N13" si="15">+IFERROR(J11/J$3,"nm")</f>
        <v>nm</v>
      </c>
      <c r="K13" s="47" t="str">
        <f t="shared" si="15"/>
        <v>nm</v>
      </c>
      <c r="L13" s="47" t="str">
        <f t="shared" si="15"/>
        <v>nm</v>
      </c>
      <c r="M13" s="47" t="str">
        <f t="shared" si="15"/>
        <v>nm</v>
      </c>
      <c r="N13" s="47" t="str">
        <f t="shared" si="15"/>
        <v>nm</v>
      </c>
    </row>
    <row r="14" spans="1:15" x14ac:dyDescent="0.3">
      <c r="A14" s="41" t="s">
        <v>135</v>
      </c>
      <c r="O14" t="s">
        <v>146</v>
      </c>
    </row>
    <row r="15" spans="1:15" x14ac:dyDescent="0.3">
      <c r="A15" s="42" t="s">
        <v>129</v>
      </c>
      <c r="B15" s="47" t="str">
        <f t="shared" ref="B15:H15" si="16">+IFERROR(B14/A14-1,"nm")</f>
        <v>nm</v>
      </c>
      <c r="C15" s="47" t="str">
        <f t="shared" si="16"/>
        <v>nm</v>
      </c>
      <c r="D15" s="47" t="str">
        <f t="shared" si="16"/>
        <v>nm</v>
      </c>
      <c r="E15" s="47" t="str">
        <f t="shared" si="16"/>
        <v>nm</v>
      </c>
      <c r="F15" s="47" t="str">
        <f t="shared" si="16"/>
        <v>nm</v>
      </c>
      <c r="G15" s="47" t="str">
        <f t="shared" si="16"/>
        <v>nm</v>
      </c>
      <c r="H15" s="47" t="str">
        <f t="shared" si="16"/>
        <v>nm</v>
      </c>
      <c r="I15" s="47" t="str">
        <f>+IFERROR(I14/H14-1,"nm")</f>
        <v>nm</v>
      </c>
      <c r="J15" s="47" t="str">
        <f t="shared" ref="J15:N15" si="17">+IFERROR(J14/I14-1,"nm")</f>
        <v>nm</v>
      </c>
      <c r="K15" s="47" t="str">
        <f t="shared" si="17"/>
        <v>nm</v>
      </c>
      <c r="L15" s="47" t="str">
        <f t="shared" si="17"/>
        <v>nm</v>
      </c>
      <c r="M15" s="47" t="str">
        <f t="shared" si="17"/>
        <v>nm</v>
      </c>
      <c r="N15" s="47" t="str">
        <f t="shared" si="17"/>
        <v>nm</v>
      </c>
    </row>
    <row r="16" spans="1:15" x14ac:dyDescent="0.3">
      <c r="A16" s="42" t="s">
        <v>133</v>
      </c>
      <c r="B16" s="47" t="str">
        <f>+IFERROR(B14/B$3,"nm")</f>
        <v>nm</v>
      </c>
      <c r="C16" s="47" t="str">
        <f t="shared" ref="C16:I16" si="18">+IFERROR(C14/C$3,"nm")</f>
        <v>nm</v>
      </c>
      <c r="D16" s="47" t="str">
        <f t="shared" si="18"/>
        <v>nm</v>
      </c>
      <c r="E16" s="47" t="str">
        <f t="shared" si="18"/>
        <v>nm</v>
      </c>
      <c r="F16" s="47" t="str">
        <f t="shared" si="18"/>
        <v>nm</v>
      </c>
      <c r="G16" s="47" t="str">
        <f t="shared" si="18"/>
        <v>nm</v>
      </c>
      <c r="H16" s="47" t="str">
        <f t="shared" si="18"/>
        <v>nm</v>
      </c>
      <c r="I16" s="47" t="str">
        <f t="shared" si="18"/>
        <v>nm</v>
      </c>
      <c r="J16" s="47" t="str">
        <f t="shared" ref="J16:N16" si="19">+IFERROR(J14/J$3,"nm")</f>
        <v>nm</v>
      </c>
      <c r="K16" s="47" t="str">
        <f t="shared" si="19"/>
        <v>nm</v>
      </c>
      <c r="L16" s="47" t="str">
        <f t="shared" si="19"/>
        <v>nm</v>
      </c>
      <c r="M16" s="47" t="str">
        <f t="shared" si="19"/>
        <v>nm</v>
      </c>
      <c r="N16" s="47" t="str">
        <f t="shared" si="19"/>
        <v>nm</v>
      </c>
    </row>
    <row r="17" spans="1:15" x14ac:dyDescent="0.3">
      <c r="A17" s="9" t="s">
        <v>141</v>
      </c>
      <c r="O17" t="s">
        <v>147</v>
      </c>
    </row>
    <row r="18" spans="1:15" x14ac:dyDescent="0.3">
      <c r="A18" s="42" t="s">
        <v>129</v>
      </c>
      <c r="B18" s="47" t="str">
        <f t="shared" ref="B18:H18" si="20">+IFERROR(B17/A17-1,"nm")</f>
        <v>nm</v>
      </c>
      <c r="C18" s="47" t="str">
        <f t="shared" si="20"/>
        <v>nm</v>
      </c>
      <c r="D18" s="47" t="str">
        <f t="shared" si="20"/>
        <v>nm</v>
      </c>
      <c r="E18" s="47" t="str">
        <f t="shared" si="20"/>
        <v>nm</v>
      </c>
      <c r="F18" s="47" t="str">
        <f t="shared" si="20"/>
        <v>nm</v>
      </c>
      <c r="G18" s="47" t="str">
        <f t="shared" si="20"/>
        <v>nm</v>
      </c>
      <c r="H18" s="47" t="str">
        <f t="shared" si="20"/>
        <v>nm</v>
      </c>
      <c r="I18" s="47" t="str">
        <f>+IFERROR(I17/H17-1,"nm")</f>
        <v>nm</v>
      </c>
      <c r="J18" s="47" t="str">
        <f t="shared" ref="J18:N18" si="21">+IFERROR(J17/I17-1,"nm")</f>
        <v>nm</v>
      </c>
      <c r="K18" s="47" t="str">
        <f t="shared" si="21"/>
        <v>nm</v>
      </c>
      <c r="L18" s="47" t="str">
        <f t="shared" si="21"/>
        <v>nm</v>
      </c>
      <c r="M18" s="47" t="str">
        <f t="shared" si="21"/>
        <v>nm</v>
      </c>
      <c r="N18" s="47" t="str">
        <f t="shared" si="21"/>
        <v>nm</v>
      </c>
    </row>
    <row r="19" spans="1:15" x14ac:dyDescent="0.3">
      <c r="A19" s="42" t="s">
        <v>133</v>
      </c>
      <c r="B19" s="47" t="str">
        <f>+IFERROR(B17/B$3,"nm")</f>
        <v>nm</v>
      </c>
      <c r="C19" s="47" t="str">
        <f t="shared" ref="C19:I19" si="22">+IFERROR(C17/C$3,"nm")</f>
        <v>nm</v>
      </c>
      <c r="D19" s="47" t="str">
        <f t="shared" si="22"/>
        <v>nm</v>
      </c>
      <c r="E19" s="47" t="str">
        <f t="shared" si="22"/>
        <v>nm</v>
      </c>
      <c r="F19" s="47" t="str">
        <f t="shared" si="22"/>
        <v>nm</v>
      </c>
      <c r="G19" s="47" t="str">
        <f t="shared" si="22"/>
        <v>nm</v>
      </c>
      <c r="H19" s="47" t="str">
        <f t="shared" si="22"/>
        <v>nm</v>
      </c>
      <c r="I19" s="47" t="str">
        <f t="shared" si="22"/>
        <v>nm</v>
      </c>
      <c r="J19" s="47" t="str">
        <f t="shared" ref="J19:N19" si="23">+IFERROR(J17/J$3,"nm")</f>
        <v>nm</v>
      </c>
      <c r="K19" s="47" t="str">
        <f t="shared" si="23"/>
        <v>nm</v>
      </c>
      <c r="L19" s="47" t="str">
        <f t="shared" si="23"/>
        <v>nm</v>
      </c>
      <c r="M19" s="47" t="str">
        <f t="shared" si="23"/>
        <v>nm</v>
      </c>
      <c r="N19" s="47" t="str">
        <f t="shared" si="23"/>
        <v>nm</v>
      </c>
    </row>
    <row r="20" spans="1:15" x14ac:dyDescent="0.3">
      <c r="A20" s="43" t="str">
        <f>+Historicals!A107</f>
        <v>North America</v>
      </c>
      <c r="B20" s="43"/>
      <c r="C20" s="43"/>
      <c r="D20" s="43"/>
      <c r="E20" s="43"/>
      <c r="F20" s="43"/>
      <c r="G20" s="43"/>
      <c r="H20" s="43"/>
      <c r="I20" s="43"/>
      <c r="J20" s="39"/>
      <c r="K20" s="39"/>
      <c r="L20" s="39"/>
      <c r="M20" s="39"/>
      <c r="N20" s="39"/>
    </row>
    <row r="21" spans="1:15" x14ac:dyDescent="0.3">
      <c r="A21" s="9" t="s">
        <v>136</v>
      </c>
      <c r="B21" s="9">
        <f>+Historicals!B107</f>
        <v>0</v>
      </c>
      <c r="C21" s="9">
        <f>+Historicals!C107</f>
        <v>0</v>
      </c>
      <c r="D21" s="9">
        <f>+Historicals!D107</f>
        <v>0</v>
      </c>
      <c r="E21" s="9">
        <f>+Historicals!E107</f>
        <v>0</v>
      </c>
      <c r="F21" s="9">
        <f>+Historicals!F107</f>
        <v>0</v>
      </c>
      <c r="G21" s="9">
        <f>+Historicals!G107</f>
        <v>0</v>
      </c>
      <c r="H21" s="9">
        <f>+Historicals!H107</f>
        <v>17179</v>
      </c>
      <c r="I21" s="9">
        <f>+Historicals!I107</f>
        <v>18353</v>
      </c>
      <c r="J21" s="9">
        <f>+SUM(J23+J27+J31)</f>
        <v>18353</v>
      </c>
      <c r="K21" s="9">
        <f t="shared" ref="K21:N21" si="24">+SUM(K23+K27+K31)</f>
        <v>18353</v>
      </c>
      <c r="L21" s="9">
        <f t="shared" si="24"/>
        <v>18353</v>
      </c>
      <c r="M21" s="9">
        <f t="shared" si="24"/>
        <v>18353</v>
      </c>
      <c r="N21" s="9">
        <f t="shared" si="24"/>
        <v>18353</v>
      </c>
    </row>
    <row r="22" spans="1:15" x14ac:dyDescent="0.3">
      <c r="A22" s="44" t="s">
        <v>129</v>
      </c>
      <c r="B22" s="47" t="str">
        <f t="shared" ref="B22:H22" si="25">+IFERROR(B21/A21-1,"nm")</f>
        <v>nm</v>
      </c>
      <c r="C22" s="47" t="str">
        <f t="shared" si="25"/>
        <v>nm</v>
      </c>
      <c r="D22" s="47" t="str">
        <f t="shared" si="25"/>
        <v>nm</v>
      </c>
      <c r="E22" s="47" t="str">
        <f t="shared" si="25"/>
        <v>nm</v>
      </c>
      <c r="F22" s="47" t="str">
        <f t="shared" si="25"/>
        <v>nm</v>
      </c>
      <c r="G22" s="47" t="str">
        <f t="shared" si="25"/>
        <v>nm</v>
      </c>
      <c r="H22" s="47" t="str">
        <f t="shared" si="25"/>
        <v>nm</v>
      </c>
      <c r="I22" s="47">
        <f>+IFERROR(I21/H21-1,"nm")</f>
        <v>6.8339251411607238E-2</v>
      </c>
      <c r="J22" s="47">
        <f t="shared" ref="J22:N22" si="26">+IFERROR(J21/I21-1,"nm")</f>
        <v>0</v>
      </c>
      <c r="K22" s="47">
        <f t="shared" si="26"/>
        <v>0</v>
      </c>
      <c r="L22" s="47">
        <f t="shared" si="26"/>
        <v>0</v>
      </c>
      <c r="M22" s="47">
        <f t="shared" si="26"/>
        <v>0</v>
      </c>
      <c r="N22" s="47">
        <f t="shared" si="26"/>
        <v>0</v>
      </c>
    </row>
    <row r="23" spans="1:15" x14ac:dyDescent="0.3">
      <c r="A23" s="45" t="s">
        <v>113</v>
      </c>
      <c r="B23" s="3">
        <f>+Historicals!B108</f>
        <v>0</v>
      </c>
      <c r="C23" s="3">
        <f>+Historicals!C108</f>
        <v>0</v>
      </c>
      <c r="D23" s="3">
        <f>+Historicals!D108</f>
        <v>0</v>
      </c>
      <c r="E23" s="3">
        <f>+Historicals!E108</f>
        <v>0</v>
      </c>
      <c r="F23" s="3">
        <f>+Historicals!F108</f>
        <v>0</v>
      </c>
      <c r="G23" s="3">
        <f>+Historicals!G108</f>
        <v>0</v>
      </c>
      <c r="H23" s="3">
        <f>+Historicals!H108</f>
        <v>11644</v>
      </c>
      <c r="I23" s="3">
        <f>+Historicals!I108</f>
        <v>12228</v>
      </c>
      <c r="J23" s="3">
        <f>+I23*(1+J24)</f>
        <v>12228</v>
      </c>
      <c r="K23" s="3">
        <f t="shared" ref="K23:N23" si="27">+J23*(1+K24)</f>
        <v>12228</v>
      </c>
      <c r="L23" s="3">
        <f t="shared" si="27"/>
        <v>12228</v>
      </c>
      <c r="M23" s="3">
        <f t="shared" si="27"/>
        <v>12228</v>
      </c>
      <c r="N23" s="3">
        <f t="shared" si="27"/>
        <v>12228</v>
      </c>
    </row>
    <row r="24" spans="1:15" x14ac:dyDescent="0.3">
      <c r="A24" s="44" t="s">
        <v>129</v>
      </c>
      <c r="B24" s="47" t="str">
        <f t="shared" ref="B24" si="28">+IFERROR(B23/A23-1,"nm")</f>
        <v>nm</v>
      </c>
      <c r="C24" s="47" t="str">
        <f t="shared" ref="C24" si="29">+IFERROR(C23/B23-1,"nm")</f>
        <v>nm</v>
      </c>
      <c r="D24" s="47" t="str">
        <f t="shared" ref="D24" si="30">+IFERROR(D23/C23-1,"nm")</f>
        <v>nm</v>
      </c>
      <c r="E24" s="47" t="str">
        <f t="shared" ref="E24" si="31">+IFERROR(E23/D23-1,"nm")</f>
        <v>nm</v>
      </c>
      <c r="F24" s="47" t="str">
        <f t="shared" ref="F24" si="32">+IFERROR(F23/E23-1,"nm")</f>
        <v>nm</v>
      </c>
      <c r="G24" s="47" t="str">
        <f t="shared" ref="G24" si="33">+IFERROR(G23/F23-1,"nm")</f>
        <v>nm</v>
      </c>
      <c r="H24" s="47" t="str">
        <f t="shared" ref="H24" si="34">+IFERROR(H23/G23-1,"nm")</f>
        <v>nm</v>
      </c>
      <c r="I24" s="47">
        <f>+IFERROR(I23/H23-1,"nm")</f>
        <v>5.0154586052902683E-2</v>
      </c>
      <c r="J24" s="47">
        <f>+J25+J26</f>
        <v>0</v>
      </c>
      <c r="K24" s="47">
        <f t="shared" ref="K24:N24" si="35">+K25+K26</f>
        <v>0</v>
      </c>
      <c r="L24" s="47">
        <f t="shared" si="35"/>
        <v>0</v>
      </c>
      <c r="M24" s="47">
        <f t="shared" si="35"/>
        <v>0</v>
      </c>
      <c r="N24" s="47">
        <f t="shared" si="35"/>
        <v>0</v>
      </c>
    </row>
    <row r="25" spans="1:15" x14ac:dyDescent="0.3">
      <c r="A25" s="44" t="s">
        <v>137</v>
      </c>
      <c r="B25" s="47">
        <f>+Historicals!B180</f>
        <v>0</v>
      </c>
      <c r="C25" s="47">
        <f>+Historicals!C180</f>
        <v>0</v>
      </c>
      <c r="D25" s="47">
        <f>+Historicals!D180</f>
        <v>0</v>
      </c>
      <c r="E25" s="47">
        <f>+Historicals!E180</f>
        <v>0</v>
      </c>
      <c r="F25" s="47">
        <f>+Historicals!F180</f>
        <v>0</v>
      </c>
      <c r="G25" s="47">
        <f>+Historicals!G180</f>
        <v>0</v>
      </c>
      <c r="H25" s="47">
        <f>+Historicals!H180</f>
        <v>0</v>
      </c>
      <c r="I25" s="47">
        <f>+Historicals!I180</f>
        <v>0.05</v>
      </c>
      <c r="J25" s="49">
        <v>0</v>
      </c>
      <c r="K25" s="49">
        <f t="shared" ref="K25:N26" si="36">+J25</f>
        <v>0</v>
      </c>
      <c r="L25" s="49">
        <f t="shared" si="36"/>
        <v>0</v>
      </c>
      <c r="M25" s="49">
        <f t="shared" si="36"/>
        <v>0</v>
      </c>
      <c r="N25" s="49">
        <f t="shared" si="36"/>
        <v>0</v>
      </c>
    </row>
    <row r="26" spans="1:15" x14ac:dyDescent="0.3">
      <c r="A26" s="44" t="s">
        <v>138</v>
      </c>
      <c r="B26" s="47" t="str">
        <f t="shared" ref="B26:H26" si="37">+IFERROR(B24-B25,"nm")</f>
        <v>nm</v>
      </c>
      <c r="C26" s="47" t="str">
        <f t="shared" si="37"/>
        <v>nm</v>
      </c>
      <c r="D26" s="47" t="str">
        <f t="shared" si="37"/>
        <v>nm</v>
      </c>
      <c r="E26" s="47" t="str">
        <f t="shared" si="37"/>
        <v>nm</v>
      </c>
      <c r="F26" s="47" t="str">
        <f t="shared" si="37"/>
        <v>nm</v>
      </c>
      <c r="G26" s="47" t="str">
        <f t="shared" si="37"/>
        <v>nm</v>
      </c>
      <c r="H26" s="47" t="str">
        <f t="shared" si="37"/>
        <v>nm</v>
      </c>
      <c r="I26" s="47">
        <f>+IFERROR(I24-I25,"nm")</f>
        <v>1.5458605290268046E-4</v>
      </c>
      <c r="J26" s="49">
        <v>0</v>
      </c>
      <c r="K26" s="49">
        <f t="shared" si="36"/>
        <v>0</v>
      </c>
      <c r="L26" s="49">
        <f t="shared" si="36"/>
        <v>0</v>
      </c>
      <c r="M26" s="49">
        <f t="shared" si="36"/>
        <v>0</v>
      </c>
      <c r="N26" s="49">
        <f t="shared" si="36"/>
        <v>0</v>
      </c>
    </row>
    <row r="27" spans="1:15" x14ac:dyDescent="0.3">
      <c r="A27" s="45" t="s">
        <v>114</v>
      </c>
      <c r="B27" s="3">
        <f>+Historicals!B109</f>
        <v>0</v>
      </c>
      <c r="C27" s="3">
        <f>+Historicals!C109</f>
        <v>0</v>
      </c>
      <c r="D27" s="3">
        <f>+Historicals!D109</f>
        <v>0</v>
      </c>
      <c r="E27" s="3">
        <f>+Historicals!E109</f>
        <v>0</v>
      </c>
      <c r="F27" s="3">
        <f>+Historicals!F109</f>
        <v>0</v>
      </c>
      <c r="G27" s="3">
        <f>+Historicals!G109</f>
        <v>0</v>
      </c>
      <c r="H27" s="3">
        <f>+Historicals!H109</f>
        <v>5028</v>
      </c>
      <c r="I27" s="3">
        <f>+Historicals!I109</f>
        <v>5492</v>
      </c>
      <c r="J27" s="3">
        <f>+I27*(1+J28)</f>
        <v>5492</v>
      </c>
      <c r="K27" s="3">
        <f t="shared" ref="K27" si="38">+J27*(1+K28)</f>
        <v>5492</v>
      </c>
      <c r="L27" s="3">
        <f t="shared" ref="L27" si="39">+K27*(1+L28)</f>
        <v>5492</v>
      </c>
      <c r="M27" s="3">
        <f t="shared" ref="M27" si="40">+L27*(1+M28)</f>
        <v>5492</v>
      </c>
      <c r="N27" s="3">
        <f t="shared" ref="N27" si="41">+M27*(1+N28)</f>
        <v>5492</v>
      </c>
    </row>
    <row r="28" spans="1:15" x14ac:dyDescent="0.3">
      <c r="A28" s="44" t="s">
        <v>129</v>
      </c>
      <c r="B28" s="47" t="str">
        <f t="shared" ref="B28" si="42">+IFERROR(B27/A27-1,"nm")</f>
        <v>nm</v>
      </c>
      <c r="C28" s="47" t="str">
        <f t="shared" ref="C28" si="43">+IFERROR(C27/B27-1,"nm")</f>
        <v>nm</v>
      </c>
      <c r="D28" s="47" t="str">
        <f t="shared" ref="D28" si="44">+IFERROR(D27/C27-1,"nm")</f>
        <v>nm</v>
      </c>
      <c r="E28" s="47" t="str">
        <f t="shared" ref="E28" si="45">+IFERROR(E27/D27-1,"nm")</f>
        <v>nm</v>
      </c>
      <c r="F28" s="47" t="str">
        <f t="shared" ref="F28" si="46">+IFERROR(F27/E27-1,"nm")</f>
        <v>nm</v>
      </c>
      <c r="G28" s="47" t="str">
        <f t="shared" ref="G28" si="47">+IFERROR(G27/F27-1,"nm")</f>
        <v>nm</v>
      </c>
      <c r="H28" s="47" t="str">
        <f t="shared" ref="H28" si="48">+IFERROR(H27/G27-1,"nm")</f>
        <v>nm</v>
      </c>
      <c r="I28" s="47">
        <f>+IFERROR(I27/H27-1,"nm")</f>
        <v>9.2283214001591007E-2</v>
      </c>
      <c r="J28" s="47">
        <f>+J29+J30</f>
        <v>0</v>
      </c>
      <c r="K28" s="47">
        <f t="shared" ref="K28" si="49">+K29+K30</f>
        <v>0</v>
      </c>
      <c r="L28" s="47">
        <f t="shared" ref="L28" si="50">+L29+L30</f>
        <v>0</v>
      </c>
      <c r="M28" s="47">
        <f t="shared" ref="M28" si="51">+M29+M30</f>
        <v>0</v>
      </c>
      <c r="N28" s="47">
        <f t="shared" ref="N28" si="52">+N29+N30</f>
        <v>0</v>
      </c>
    </row>
    <row r="29" spans="1:15" x14ac:dyDescent="0.3">
      <c r="A29" s="44" t="s">
        <v>137</v>
      </c>
      <c r="B29" s="47">
        <f>+Historicals!B184</f>
        <v>0</v>
      </c>
      <c r="C29" s="47">
        <f>+Historicals!C184</f>
        <v>0</v>
      </c>
      <c r="D29" s="47">
        <f>+Historicals!D184</f>
        <v>0</v>
      </c>
      <c r="E29" s="47">
        <f>+Historicals!E184</f>
        <v>0</v>
      </c>
      <c r="F29" s="47">
        <f>+Historicals!F184</f>
        <v>0</v>
      </c>
      <c r="G29" s="47">
        <f>+Historicals!G184</f>
        <v>0</v>
      </c>
      <c r="H29" s="47">
        <f>+Historicals!H184</f>
        <v>0</v>
      </c>
      <c r="I29" s="47">
        <f>+Historicals!I184</f>
        <v>0.09</v>
      </c>
      <c r="J29" s="49">
        <v>0</v>
      </c>
      <c r="K29" s="49">
        <f t="shared" ref="K29:N29" si="53">+J29</f>
        <v>0</v>
      </c>
      <c r="L29" s="49">
        <f t="shared" si="53"/>
        <v>0</v>
      </c>
      <c r="M29" s="49">
        <f t="shared" si="53"/>
        <v>0</v>
      </c>
      <c r="N29" s="49">
        <f t="shared" si="53"/>
        <v>0</v>
      </c>
    </row>
    <row r="30" spans="1:15" x14ac:dyDescent="0.3">
      <c r="A30" s="44" t="s">
        <v>138</v>
      </c>
      <c r="B30" s="47" t="str">
        <f t="shared" ref="B30" si="54">+IFERROR(B28-B29,"nm")</f>
        <v>nm</v>
      </c>
      <c r="C30" s="47" t="str">
        <f t="shared" ref="C30" si="55">+IFERROR(C28-C29,"nm")</f>
        <v>nm</v>
      </c>
      <c r="D30" s="47" t="str">
        <f t="shared" ref="D30" si="56">+IFERROR(D28-D29,"nm")</f>
        <v>nm</v>
      </c>
      <c r="E30" s="47" t="str">
        <f t="shared" ref="E30" si="57">+IFERROR(E28-E29,"nm")</f>
        <v>nm</v>
      </c>
      <c r="F30" s="47" t="str">
        <f t="shared" ref="F30" si="58">+IFERROR(F28-F29,"nm")</f>
        <v>nm</v>
      </c>
      <c r="G30" s="47" t="str">
        <f t="shared" ref="G30" si="59">+IFERROR(G28-G29,"nm")</f>
        <v>nm</v>
      </c>
      <c r="H30" s="47" t="str">
        <f t="shared" ref="H30" si="60">+IFERROR(H28-H29,"nm")</f>
        <v>nm</v>
      </c>
      <c r="I30" s="47">
        <f>+IFERROR(I28-I29,"nm")</f>
        <v>2.2832140015910107E-3</v>
      </c>
      <c r="J30" s="49">
        <v>0</v>
      </c>
      <c r="K30" s="49">
        <f t="shared" ref="K30:N30" si="61">+J30</f>
        <v>0</v>
      </c>
      <c r="L30" s="49">
        <f t="shared" si="61"/>
        <v>0</v>
      </c>
      <c r="M30" s="49">
        <f t="shared" si="61"/>
        <v>0</v>
      </c>
      <c r="N30" s="49">
        <f t="shared" si="61"/>
        <v>0</v>
      </c>
    </row>
    <row r="31" spans="1:15" x14ac:dyDescent="0.3">
      <c r="A31" s="45" t="s">
        <v>115</v>
      </c>
      <c r="B31" s="3">
        <f>+Historicals!B110</f>
        <v>0</v>
      </c>
      <c r="C31" s="3">
        <f>+Historicals!C110</f>
        <v>0</v>
      </c>
      <c r="D31" s="3">
        <f>+Historicals!D110</f>
        <v>0</v>
      </c>
      <c r="E31" s="3">
        <f>+Historicals!E110</f>
        <v>0</v>
      </c>
      <c r="F31" s="3">
        <f>+Historicals!F110</f>
        <v>0</v>
      </c>
      <c r="G31" s="3">
        <f>+Historicals!G110</f>
        <v>0</v>
      </c>
      <c r="H31" s="3">
        <f>+Historicals!H110</f>
        <v>507</v>
      </c>
      <c r="I31" s="3">
        <f>+Historicals!I110</f>
        <v>633</v>
      </c>
      <c r="J31" s="3">
        <f>+I31*(1+J32)</f>
        <v>633</v>
      </c>
      <c r="K31" s="3">
        <f t="shared" ref="K31" si="62">+J31*(1+K32)</f>
        <v>633</v>
      </c>
      <c r="L31" s="3">
        <f t="shared" ref="L31" si="63">+K31*(1+L32)</f>
        <v>633</v>
      </c>
      <c r="M31" s="3">
        <f t="shared" ref="M31" si="64">+L31*(1+M32)</f>
        <v>633</v>
      </c>
      <c r="N31" s="3">
        <f t="shared" ref="N31" si="65">+M31*(1+N32)</f>
        <v>633</v>
      </c>
    </row>
    <row r="32" spans="1:15" x14ac:dyDescent="0.3">
      <c r="A32" s="44" t="s">
        <v>129</v>
      </c>
      <c r="B32" s="47" t="str">
        <f t="shared" ref="B32" si="66">+IFERROR(B31/A31-1,"nm")</f>
        <v>nm</v>
      </c>
      <c r="C32" s="47" t="str">
        <f t="shared" ref="C32" si="67">+IFERROR(C31/B31-1,"nm")</f>
        <v>nm</v>
      </c>
      <c r="D32" s="47" t="str">
        <f t="shared" ref="D32" si="68">+IFERROR(D31/C31-1,"nm")</f>
        <v>nm</v>
      </c>
      <c r="E32" s="47" t="str">
        <f t="shared" ref="E32" si="69">+IFERROR(E31/D31-1,"nm")</f>
        <v>nm</v>
      </c>
      <c r="F32" s="47" t="str">
        <f t="shared" ref="F32" si="70">+IFERROR(F31/E31-1,"nm")</f>
        <v>nm</v>
      </c>
      <c r="G32" s="47" t="str">
        <f t="shared" ref="G32" si="71">+IFERROR(G31/F31-1,"nm")</f>
        <v>nm</v>
      </c>
      <c r="H32" s="47" t="str">
        <f t="shared" ref="H32" si="72">+IFERROR(H31/G31-1,"nm")</f>
        <v>nm</v>
      </c>
      <c r="I32" s="47">
        <f>+IFERROR(I31/H31-1,"nm")</f>
        <v>0.24852071005917153</v>
      </c>
      <c r="J32" s="47">
        <f>+J33+J34</f>
        <v>0</v>
      </c>
      <c r="K32" s="47">
        <f t="shared" ref="K32" si="73">+K33+K34</f>
        <v>0</v>
      </c>
      <c r="L32" s="47">
        <f t="shared" ref="L32" si="74">+L33+L34</f>
        <v>0</v>
      </c>
      <c r="M32" s="47">
        <f t="shared" ref="M32" si="75">+M33+M34</f>
        <v>0</v>
      </c>
      <c r="N32" s="47">
        <f t="shared" ref="N32" si="76">+N33+N34</f>
        <v>0</v>
      </c>
    </row>
    <row r="33" spans="1:14" x14ac:dyDescent="0.3">
      <c r="A33" s="44" t="s">
        <v>137</v>
      </c>
      <c r="B33" s="47">
        <f>+Historicals!B182</f>
        <v>0</v>
      </c>
      <c r="C33" s="47">
        <f>+Historicals!C182</f>
        <v>0</v>
      </c>
      <c r="D33" s="47">
        <f>+Historicals!D182</f>
        <v>0</v>
      </c>
      <c r="E33" s="47">
        <f>+Historicals!E182</f>
        <v>0</v>
      </c>
      <c r="F33" s="47">
        <f>+Historicals!F182</f>
        <v>0</v>
      </c>
      <c r="G33" s="47">
        <f>+Historicals!G182</f>
        <v>0</v>
      </c>
      <c r="H33" s="47">
        <f>+Historicals!H182</f>
        <v>0</v>
      </c>
      <c r="I33" s="47">
        <f>+Historicals!I182</f>
        <v>0.25</v>
      </c>
      <c r="J33" s="49">
        <v>0</v>
      </c>
      <c r="K33" s="49">
        <f t="shared" ref="K33:N33" si="77">+J33</f>
        <v>0</v>
      </c>
      <c r="L33" s="49">
        <f t="shared" si="77"/>
        <v>0</v>
      </c>
      <c r="M33" s="49">
        <f t="shared" si="77"/>
        <v>0</v>
      </c>
      <c r="N33" s="49">
        <f t="shared" si="77"/>
        <v>0</v>
      </c>
    </row>
    <row r="34" spans="1:14" x14ac:dyDescent="0.3">
      <c r="A34" s="44" t="s">
        <v>138</v>
      </c>
      <c r="B34" s="47" t="str">
        <f t="shared" ref="B34" si="78">+IFERROR(B32-B33,"nm")</f>
        <v>nm</v>
      </c>
      <c r="C34" s="47" t="str">
        <f t="shared" ref="C34" si="79">+IFERROR(C32-C33,"nm")</f>
        <v>nm</v>
      </c>
      <c r="D34" s="47" t="str">
        <f t="shared" ref="D34" si="80">+IFERROR(D32-D33,"nm")</f>
        <v>nm</v>
      </c>
      <c r="E34" s="47" t="str">
        <f t="shared" ref="E34" si="81">+IFERROR(E32-E33,"nm")</f>
        <v>nm</v>
      </c>
      <c r="F34" s="47" t="str">
        <f t="shared" ref="F34" si="82">+IFERROR(F32-F33,"nm")</f>
        <v>nm</v>
      </c>
      <c r="G34" s="47" t="str">
        <f t="shared" ref="G34" si="83">+IFERROR(G32-G33,"nm")</f>
        <v>nm</v>
      </c>
      <c r="H34" s="47" t="str">
        <f t="shared" ref="H34" si="84">+IFERROR(H32-H33,"nm")</f>
        <v>nm</v>
      </c>
      <c r="I34" s="47">
        <f>+IFERROR(I32-I33,"nm")</f>
        <v>-1.4792899408284654E-3</v>
      </c>
      <c r="J34" s="49">
        <v>0</v>
      </c>
      <c r="K34" s="49">
        <f t="shared" ref="K34:N34" si="85">+J34</f>
        <v>0</v>
      </c>
      <c r="L34" s="49">
        <f t="shared" si="85"/>
        <v>0</v>
      </c>
      <c r="M34" s="49">
        <f t="shared" si="85"/>
        <v>0</v>
      </c>
      <c r="N34" s="49">
        <f t="shared" si="85"/>
        <v>0</v>
      </c>
    </row>
    <row r="35" spans="1:14" x14ac:dyDescent="0.3">
      <c r="A35" s="9" t="s">
        <v>130</v>
      </c>
      <c r="B35" s="48">
        <f t="shared" ref="B35:H35" si="86">+B42+B38</f>
        <v>0</v>
      </c>
      <c r="C35" s="48">
        <f t="shared" si="86"/>
        <v>0</v>
      </c>
      <c r="D35" s="48">
        <f t="shared" si="86"/>
        <v>0</v>
      </c>
      <c r="E35" s="48">
        <f t="shared" si="86"/>
        <v>0</v>
      </c>
      <c r="F35" s="48">
        <f t="shared" si="86"/>
        <v>0</v>
      </c>
      <c r="G35" s="48">
        <f t="shared" si="86"/>
        <v>0</v>
      </c>
      <c r="H35" s="48">
        <f t="shared" si="86"/>
        <v>5219</v>
      </c>
      <c r="I35" s="48">
        <f>+I42+I38</f>
        <v>5238</v>
      </c>
      <c r="J35" s="48">
        <f>+J21*J37</f>
        <v>5238</v>
      </c>
      <c r="K35" s="48">
        <f t="shared" ref="K35:N35" si="87">+K21*K37</f>
        <v>5238</v>
      </c>
      <c r="L35" s="48">
        <f t="shared" si="87"/>
        <v>5238</v>
      </c>
      <c r="M35" s="48">
        <f t="shared" si="87"/>
        <v>5238</v>
      </c>
      <c r="N35" s="48">
        <f t="shared" si="87"/>
        <v>5238</v>
      </c>
    </row>
    <row r="36" spans="1:14" x14ac:dyDescent="0.3">
      <c r="A36" s="46" t="s">
        <v>129</v>
      </c>
      <c r="B36" s="47" t="str">
        <f t="shared" ref="B36" si="88">+IFERROR(B35/A35-1,"nm")</f>
        <v>nm</v>
      </c>
      <c r="C36" s="47" t="str">
        <f t="shared" ref="C36" si="89">+IFERROR(C35/B35-1,"nm")</f>
        <v>nm</v>
      </c>
      <c r="D36" s="47" t="str">
        <f t="shared" ref="D36" si="90">+IFERROR(D35/C35-1,"nm")</f>
        <v>nm</v>
      </c>
      <c r="E36" s="47" t="str">
        <f t="shared" ref="E36" si="91">+IFERROR(E35/D35-1,"nm")</f>
        <v>nm</v>
      </c>
      <c r="F36" s="47" t="str">
        <f t="shared" ref="F36" si="92">+IFERROR(F35/E35-1,"nm")</f>
        <v>nm</v>
      </c>
      <c r="G36" s="47" t="str">
        <f t="shared" ref="G36" si="93">+IFERROR(G35/F35-1,"nm")</f>
        <v>nm</v>
      </c>
      <c r="H36" s="47" t="str">
        <f t="shared" ref="H36" si="94">+IFERROR(H35/G35-1,"nm")</f>
        <v>nm</v>
      </c>
      <c r="I36" s="47">
        <f>+IFERROR(I35/H35-1,"nm")</f>
        <v>3.6405441655489312E-3</v>
      </c>
      <c r="J36" s="47">
        <f t="shared" ref="J36:N36" si="95">+IFERROR(J35/I35-1,"nm")</f>
        <v>0</v>
      </c>
      <c r="K36" s="47">
        <f t="shared" si="95"/>
        <v>0</v>
      </c>
      <c r="L36" s="47">
        <f t="shared" si="95"/>
        <v>0</v>
      </c>
      <c r="M36" s="47">
        <f t="shared" si="95"/>
        <v>0</v>
      </c>
      <c r="N36" s="47">
        <f t="shared" si="95"/>
        <v>0</v>
      </c>
    </row>
    <row r="37" spans="1:14" x14ac:dyDescent="0.3">
      <c r="A37" s="46" t="s">
        <v>131</v>
      </c>
      <c r="B37" s="47" t="str">
        <f t="shared" ref="B37:H37" si="96">+IFERROR(B35/B$21,"nm")</f>
        <v>nm</v>
      </c>
      <c r="C37" s="47" t="str">
        <f t="shared" si="96"/>
        <v>nm</v>
      </c>
      <c r="D37" s="47" t="str">
        <f t="shared" si="96"/>
        <v>nm</v>
      </c>
      <c r="E37" s="47" t="str">
        <f t="shared" si="96"/>
        <v>nm</v>
      </c>
      <c r="F37" s="47" t="str">
        <f t="shared" si="96"/>
        <v>nm</v>
      </c>
      <c r="G37" s="47" t="str">
        <f t="shared" si="96"/>
        <v>nm</v>
      </c>
      <c r="H37" s="47">
        <f t="shared" si="96"/>
        <v>0.30380115256999823</v>
      </c>
      <c r="I37" s="47">
        <f>+IFERROR(I35/I$21,"nm")</f>
        <v>0.28540293140086087</v>
      </c>
      <c r="J37" s="49">
        <f>+I37</f>
        <v>0.28540293140086087</v>
      </c>
      <c r="K37" s="49">
        <f t="shared" ref="K37:N37" si="97">+J37</f>
        <v>0.28540293140086087</v>
      </c>
      <c r="L37" s="49">
        <f t="shared" si="97"/>
        <v>0.28540293140086087</v>
      </c>
      <c r="M37" s="49">
        <f t="shared" si="97"/>
        <v>0.28540293140086087</v>
      </c>
      <c r="N37" s="49">
        <f t="shared" si="97"/>
        <v>0.28540293140086087</v>
      </c>
    </row>
    <row r="38" spans="1:14" x14ac:dyDescent="0.3">
      <c r="A38" s="9" t="s">
        <v>132</v>
      </c>
      <c r="B38" s="9">
        <f>+Historicals!B167</f>
        <v>0</v>
      </c>
      <c r="C38" s="9">
        <f>+Historicals!C167</f>
        <v>0</v>
      </c>
      <c r="D38" s="9">
        <f>+Historicals!D167</f>
        <v>0</v>
      </c>
      <c r="E38" s="9">
        <f>+Historicals!E167</f>
        <v>0</v>
      </c>
      <c r="F38" s="9">
        <f>+Historicals!F167</f>
        <v>0</v>
      </c>
      <c r="G38" s="9">
        <f>+Historicals!G167</f>
        <v>0</v>
      </c>
      <c r="H38" s="9">
        <f>+Historicals!H167</f>
        <v>130</v>
      </c>
      <c r="I38" s="9">
        <f>+Historicals!I167</f>
        <v>124</v>
      </c>
      <c r="J38" s="48">
        <f>+J41*J48</f>
        <v>124.00000000000001</v>
      </c>
      <c r="K38" s="48">
        <f t="shared" ref="K38:N38" si="98">+K41*K48</f>
        <v>124.00000000000001</v>
      </c>
      <c r="L38" s="48">
        <f t="shared" si="98"/>
        <v>124.00000000000001</v>
      </c>
      <c r="M38" s="48">
        <f t="shared" si="98"/>
        <v>124.00000000000001</v>
      </c>
      <c r="N38" s="48">
        <f t="shared" si="98"/>
        <v>124.00000000000001</v>
      </c>
    </row>
    <row r="39" spans="1:14" x14ac:dyDescent="0.3">
      <c r="A39" s="46" t="s">
        <v>129</v>
      </c>
      <c r="B39" s="47" t="str">
        <f t="shared" ref="B39" si="99">+IFERROR(B38/A38-1,"nm")</f>
        <v>nm</v>
      </c>
      <c r="C39" s="47" t="str">
        <f t="shared" ref="C39" si="100">+IFERROR(C38/B38-1,"nm")</f>
        <v>nm</v>
      </c>
      <c r="D39" s="47" t="str">
        <f t="shared" ref="D39" si="101">+IFERROR(D38/C38-1,"nm")</f>
        <v>nm</v>
      </c>
      <c r="E39" s="47" t="str">
        <f t="shared" ref="E39" si="102">+IFERROR(E38/D38-1,"nm")</f>
        <v>nm</v>
      </c>
      <c r="F39" s="47" t="str">
        <f t="shared" ref="F39" si="103">+IFERROR(F38/E38-1,"nm")</f>
        <v>nm</v>
      </c>
      <c r="G39" s="47" t="str">
        <f t="shared" ref="G39" si="104">+IFERROR(G38/F38-1,"nm")</f>
        <v>nm</v>
      </c>
      <c r="H39" s="47" t="str">
        <f t="shared" ref="H39" si="105">+IFERROR(H38/G38-1,"nm")</f>
        <v>nm</v>
      </c>
      <c r="I39" s="47">
        <f>+IFERROR(I38/H38-1,"nm")</f>
        <v>-4.6153846153846101E-2</v>
      </c>
      <c r="J39" s="47">
        <f t="shared" ref="J39" si="106">+IFERROR(J38/I38-1,"nm")</f>
        <v>2.2204460492503131E-16</v>
      </c>
      <c r="K39" s="47">
        <f t="shared" ref="K39" si="107">+IFERROR(K38/J38-1,"nm")</f>
        <v>0</v>
      </c>
      <c r="L39" s="47">
        <f t="shared" ref="L39" si="108">+IFERROR(L38/K38-1,"nm")</f>
        <v>0</v>
      </c>
      <c r="M39" s="47">
        <f t="shared" ref="M39" si="109">+IFERROR(M38/L38-1,"nm")</f>
        <v>0</v>
      </c>
      <c r="N39" s="47">
        <f t="shared" ref="N39" si="110">+IFERROR(N38/M38-1,"nm")</f>
        <v>0</v>
      </c>
    </row>
    <row r="40" spans="1:14" x14ac:dyDescent="0.3">
      <c r="A40" s="46" t="s">
        <v>133</v>
      </c>
      <c r="B40" s="47" t="str">
        <f t="shared" ref="B40:H40" si="111">+IFERROR(B38/B$21,"nm")</f>
        <v>nm</v>
      </c>
      <c r="C40" s="47" t="str">
        <f t="shared" si="111"/>
        <v>nm</v>
      </c>
      <c r="D40" s="47" t="str">
        <f t="shared" si="111"/>
        <v>nm</v>
      </c>
      <c r="E40" s="47" t="str">
        <f t="shared" si="111"/>
        <v>nm</v>
      </c>
      <c r="F40" s="47" t="str">
        <f t="shared" si="111"/>
        <v>nm</v>
      </c>
      <c r="G40" s="47" t="str">
        <f t="shared" si="111"/>
        <v>nm</v>
      </c>
      <c r="H40" s="47">
        <f t="shared" si="111"/>
        <v>7.5673787764130628E-3</v>
      </c>
      <c r="I40" s="47">
        <f>+IFERROR(I38/I$21,"nm")</f>
        <v>6.7563886013185855E-3</v>
      </c>
      <c r="J40" s="47">
        <f t="shared" ref="J40:N40" si="112">+IFERROR(J38/J$21,"nm")</f>
        <v>6.7563886013185864E-3</v>
      </c>
      <c r="K40" s="47">
        <f t="shared" si="112"/>
        <v>6.7563886013185864E-3</v>
      </c>
      <c r="L40" s="47">
        <f t="shared" si="112"/>
        <v>6.7563886013185864E-3</v>
      </c>
      <c r="M40" s="47">
        <f t="shared" si="112"/>
        <v>6.7563886013185864E-3</v>
      </c>
      <c r="N40" s="47">
        <f t="shared" si="112"/>
        <v>6.7563886013185864E-3</v>
      </c>
    </row>
    <row r="41" spans="1:14" x14ac:dyDescent="0.3">
      <c r="A41" s="46" t="s">
        <v>140</v>
      </c>
      <c r="B41" s="47" t="str">
        <f t="shared" ref="B41:H41" si="113">+IFERROR(B38/B48,"nm")</f>
        <v>nm</v>
      </c>
      <c r="C41" s="47" t="str">
        <f t="shared" si="113"/>
        <v>nm</v>
      </c>
      <c r="D41" s="47" t="str">
        <f t="shared" si="113"/>
        <v>nm</v>
      </c>
      <c r="E41" s="47" t="str">
        <f t="shared" si="113"/>
        <v>nm</v>
      </c>
      <c r="F41" s="47" t="str">
        <f t="shared" si="113"/>
        <v>nm</v>
      </c>
      <c r="G41" s="47" t="str">
        <f t="shared" si="113"/>
        <v>nm</v>
      </c>
      <c r="H41" s="47">
        <f t="shared" si="113"/>
        <v>0.21069692058346839</v>
      </c>
      <c r="I41" s="47">
        <f>+IFERROR(I38/I48,"nm")</f>
        <v>0.19405320813771518</v>
      </c>
      <c r="J41" s="49">
        <f>+I41</f>
        <v>0.19405320813771518</v>
      </c>
      <c r="K41" s="49">
        <f t="shared" ref="K41:N41" si="114">+J41</f>
        <v>0.19405320813771518</v>
      </c>
      <c r="L41" s="49">
        <f t="shared" si="114"/>
        <v>0.19405320813771518</v>
      </c>
      <c r="M41" s="49">
        <f t="shared" si="114"/>
        <v>0.19405320813771518</v>
      </c>
      <c r="N41" s="49">
        <f t="shared" si="114"/>
        <v>0.19405320813771518</v>
      </c>
    </row>
    <row r="42" spans="1:14" x14ac:dyDescent="0.3">
      <c r="A42" s="9" t="s">
        <v>134</v>
      </c>
      <c r="B42" s="9">
        <f>+Historicals!B134</f>
        <v>0</v>
      </c>
      <c r="C42" s="9">
        <f>+Historicals!C134</f>
        <v>0</v>
      </c>
      <c r="D42" s="9">
        <f>+Historicals!D134</f>
        <v>0</v>
      </c>
      <c r="E42" s="9">
        <f>+Historicals!E134</f>
        <v>0</v>
      </c>
      <c r="F42" s="9">
        <f>+Historicals!F134</f>
        <v>0</v>
      </c>
      <c r="G42" s="9">
        <f>+Historicals!G134</f>
        <v>0</v>
      </c>
      <c r="H42" s="9">
        <f>+Historicals!H134</f>
        <v>5089</v>
      </c>
      <c r="I42" s="9">
        <f>+Historicals!I134</f>
        <v>5114</v>
      </c>
      <c r="J42" s="9">
        <f>+J35-J38</f>
        <v>5114</v>
      </c>
      <c r="K42" s="9">
        <f t="shared" ref="K42:N42" si="115">+K35-K38</f>
        <v>5114</v>
      </c>
      <c r="L42" s="9">
        <f t="shared" si="115"/>
        <v>5114</v>
      </c>
      <c r="M42" s="9">
        <f t="shared" si="115"/>
        <v>5114</v>
      </c>
      <c r="N42" s="9">
        <f t="shared" si="115"/>
        <v>5114</v>
      </c>
    </row>
    <row r="43" spans="1:14" x14ac:dyDescent="0.3">
      <c r="A43" s="46" t="s">
        <v>129</v>
      </c>
      <c r="B43" s="47" t="str">
        <f t="shared" ref="B43" si="116">+IFERROR(B42/A42-1,"nm")</f>
        <v>nm</v>
      </c>
      <c r="C43" s="47" t="str">
        <f t="shared" ref="C43" si="117">+IFERROR(C42/B42-1,"nm")</f>
        <v>nm</v>
      </c>
      <c r="D43" s="47" t="str">
        <f t="shared" ref="D43" si="118">+IFERROR(D42/C42-1,"nm")</f>
        <v>nm</v>
      </c>
      <c r="E43" s="47" t="str">
        <f t="shared" ref="E43" si="119">+IFERROR(E42/D42-1,"nm")</f>
        <v>nm</v>
      </c>
      <c r="F43" s="47" t="str">
        <f t="shared" ref="F43" si="120">+IFERROR(F42/E42-1,"nm")</f>
        <v>nm</v>
      </c>
      <c r="G43" s="47" t="str">
        <f t="shared" ref="G43" si="121">+IFERROR(G42/F42-1,"nm")</f>
        <v>nm</v>
      </c>
      <c r="H43" s="47" t="str">
        <f t="shared" ref="H43" si="122">+IFERROR(H42/G42-1,"nm")</f>
        <v>nm</v>
      </c>
      <c r="I43" s="47">
        <f>+IFERROR(I42/H42-1,"nm")</f>
        <v>4.9125564943997002E-3</v>
      </c>
      <c r="J43" s="47">
        <f t="shared" ref="J43:N43" si="123">+IFERROR(J42/I42-1,"nm")</f>
        <v>0</v>
      </c>
      <c r="K43" s="47">
        <f t="shared" si="123"/>
        <v>0</v>
      </c>
      <c r="L43" s="47">
        <f t="shared" si="123"/>
        <v>0</v>
      </c>
      <c r="M43" s="47">
        <f t="shared" si="123"/>
        <v>0</v>
      </c>
      <c r="N43" s="47">
        <f t="shared" si="123"/>
        <v>0</v>
      </c>
    </row>
    <row r="44" spans="1:14" x14ac:dyDescent="0.3">
      <c r="A44" s="46" t="s">
        <v>131</v>
      </c>
      <c r="B44" s="47" t="str">
        <f t="shared" ref="B44:H44" si="124">+IFERROR(B42/B$21,"nm")</f>
        <v>nm</v>
      </c>
      <c r="C44" s="47" t="str">
        <f t="shared" si="124"/>
        <v>nm</v>
      </c>
      <c r="D44" s="47" t="str">
        <f t="shared" si="124"/>
        <v>nm</v>
      </c>
      <c r="E44" s="47" t="str">
        <f t="shared" si="124"/>
        <v>nm</v>
      </c>
      <c r="F44" s="47" t="str">
        <f t="shared" si="124"/>
        <v>nm</v>
      </c>
      <c r="G44" s="47" t="str">
        <f t="shared" si="124"/>
        <v>nm</v>
      </c>
      <c r="H44" s="47">
        <f t="shared" si="124"/>
        <v>0.29623377379358518</v>
      </c>
      <c r="I44" s="47">
        <f>+IFERROR(I42/I$21,"nm")</f>
        <v>0.27864654279954232</v>
      </c>
      <c r="J44" s="47">
        <f t="shared" ref="J44:N44" si="125">+IFERROR(J42/J$21,"nm")</f>
        <v>0.27864654279954232</v>
      </c>
      <c r="K44" s="47">
        <f t="shared" si="125"/>
        <v>0.27864654279954232</v>
      </c>
      <c r="L44" s="47">
        <f t="shared" si="125"/>
        <v>0.27864654279954232</v>
      </c>
      <c r="M44" s="47">
        <f t="shared" si="125"/>
        <v>0.27864654279954232</v>
      </c>
      <c r="N44" s="47">
        <f t="shared" si="125"/>
        <v>0.27864654279954232</v>
      </c>
    </row>
    <row r="45" spans="1:14" x14ac:dyDescent="0.3">
      <c r="A45" s="9" t="s">
        <v>135</v>
      </c>
      <c r="B45" s="9">
        <f>+Historicals!B156</f>
        <v>0</v>
      </c>
      <c r="C45" s="9">
        <f>+Historicals!C156</f>
        <v>0</v>
      </c>
      <c r="D45" s="9">
        <f>+Historicals!D156</f>
        <v>0</v>
      </c>
      <c r="E45" s="9">
        <f>+Historicals!E156</f>
        <v>0</v>
      </c>
      <c r="F45" s="9">
        <f>+Historicals!F156</f>
        <v>0</v>
      </c>
      <c r="G45" s="9">
        <f>+Historicals!G156</f>
        <v>0</v>
      </c>
      <c r="H45" s="9">
        <f>+Historicals!H156</f>
        <v>98</v>
      </c>
      <c r="I45" s="9">
        <f>+Historicals!I156</f>
        <v>146</v>
      </c>
      <c r="J45" s="48">
        <f>+J21*J47</f>
        <v>146</v>
      </c>
      <c r="K45" s="48">
        <f t="shared" ref="K45:N45" si="126">+K21*K47</f>
        <v>146</v>
      </c>
      <c r="L45" s="48">
        <f t="shared" si="126"/>
        <v>146</v>
      </c>
      <c r="M45" s="48">
        <f t="shared" si="126"/>
        <v>146</v>
      </c>
      <c r="N45" s="48">
        <f t="shared" si="126"/>
        <v>146</v>
      </c>
    </row>
    <row r="46" spans="1:14" x14ac:dyDescent="0.3">
      <c r="A46" s="46" t="s">
        <v>129</v>
      </c>
      <c r="B46" s="47" t="str">
        <f t="shared" ref="B46" si="127">+IFERROR(B45/A45-1,"nm")</f>
        <v>nm</v>
      </c>
      <c r="C46" s="47" t="str">
        <f t="shared" ref="C46" si="128">+IFERROR(C45/B45-1,"nm")</f>
        <v>nm</v>
      </c>
      <c r="D46" s="47" t="str">
        <f t="shared" ref="D46" si="129">+IFERROR(D45/C45-1,"nm")</f>
        <v>nm</v>
      </c>
      <c r="E46" s="47" t="str">
        <f t="shared" ref="E46" si="130">+IFERROR(E45/D45-1,"nm")</f>
        <v>nm</v>
      </c>
      <c r="F46" s="47" t="str">
        <f t="shared" ref="F46" si="131">+IFERROR(F45/E45-1,"nm")</f>
        <v>nm</v>
      </c>
      <c r="G46" s="47" t="str">
        <f t="shared" ref="G46" si="132">+IFERROR(G45/F45-1,"nm")</f>
        <v>nm</v>
      </c>
      <c r="H46" s="47" t="str">
        <f t="shared" ref="H46" si="133">+IFERROR(H45/G45-1,"nm")</f>
        <v>nm</v>
      </c>
      <c r="I46" s="47">
        <f>+IFERROR(I45/H45-1,"nm")</f>
        <v>0.48979591836734704</v>
      </c>
      <c r="J46" s="47">
        <f t="shared" ref="J46" si="134">+IFERROR(J45/I45-1,"nm")</f>
        <v>0</v>
      </c>
      <c r="K46" s="47">
        <f t="shared" ref="K46" si="135">+IFERROR(K45/J45-1,"nm")</f>
        <v>0</v>
      </c>
      <c r="L46" s="47">
        <f t="shared" ref="L46" si="136">+IFERROR(L45/K45-1,"nm")</f>
        <v>0</v>
      </c>
      <c r="M46" s="47">
        <f t="shared" ref="M46" si="137">+IFERROR(M45/L45-1,"nm")</f>
        <v>0</v>
      </c>
      <c r="N46" s="47">
        <f t="shared" ref="N46" si="138">+IFERROR(N45/M45-1,"nm")</f>
        <v>0</v>
      </c>
    </row>
    <row r="47" spans="1:14" x14ac:dyDescent="0.3">
      <c r="A47" s="46" t="s">
        <v>133</v>
      </c>
      <c r="B47" s="47" t="str">
        <f t="shared" ref="B47:H47" si="139">+IFERROR(B45/B$21,"nm")</f>
        <v>nm</v>
      </c>
      <c r="C47" s="47" t="str">
        <f t="shared" si="139"/>
        <v>nm</v>
      </c>
      <c r="D47" s="47" t="str">
        <f t="shared" si="139"/>
        <v>nm</v>
      </c>
      <c r="E47" s="47" t="str">
        <f t="shared" si="139"/>
        <v>nm</v>
      </c>
      <c r="F47" s="47" t="str">
        <f t="shared" si="139"/>
        <v>nm</v>
      </c>
      <c r="G47" s="47" t="str">
        <f t="shared" si="139"/>
        <v>nm</v>
      </c>
      <c r="H47" s="47">
        <f t="shared" si="139"/>
        <v>5.7046393852960009E-3</v>
      </c>
      <c r="I47" s="47">
        <f>+IFERROR(I45/I$21,"nm")</f>
        <v>7.9551027080041418E-3</v>
      </c>
      <c r="J47" s="49">
        <f>+I47</f>
        <v>7.9551027080041418E-3</v>
      </c>
      <c r="K47" s="49">
        <f t="shared" ref="K47:N47" si="140">+J47</f>
        <v>7.9551027080041418E-3</v>
      </c>
      <c r="L47" s="49">
        <f t="shared" si="140"/>
        <v>7.9551027080041418E-3</v>
      </c>
      <c r="M47" s="49">
        <f t="shared" si="140"/>
        <v>7.9551027080041418E-3</v>
      </c>
      <c r="N47" s="49">
        <f t="shared" si="140"/>
        <v>7.9551027080041418E-3</v>
      </c>
    </row>
    <row r="48" spans="1:14" x14ac:dyDescent="0.3">
      <c r="A48" s="9" t="s">
        <v>141</v>
      </c>
      <c r="B48" s="9">
        <f>+Historicals!B145</f>
        <v>0</v>
      </c>
      <c r="C48" s="9">
        <f>+Historicals!C145</f>
        <v>0</v>
      </c>
      <c r="D48" s="9">
        <f>+Historicals!D145</f>
        <v>0</v>
      </c>
      <c r="E48" s="9">
        <f>+Historicals!E145</f>
        <v>0</v>
      </c>
      <c r="F48" s="9">
        <f>+Historicals!F145</f>
        <v>0</v>
      </c>
      <c r="G48" s="9">
        <f>+Historicals!G145</f>
        <v>0</v>
      </c>
      <c r="H48" s="9">
        <f>+Historicals!H145</f>
        <v>617</v>
      </c>
      <c r="I48" s="9">
        <f>+Historicals!I145</f>
        <v>639</v>
      </c>
      <c r="J48" s="48">
        <f>+J21*J50</f>
        <v>639.00000000000011</v>
      </c>
      <c r="K48" s="48">
        <f t="shared" ref="K48:N48" si="141">+K21*K50</f>
        <v>639.00000000000011</v>
      </c>
      <c r="L48" s="48">
        <f t="shared" si="141"/>
        <v>639.00000000000011</v>
      </c>
      <c r="M48" s="48">
        <f t="shared" si="141"/>
        <v>639.00000000000011</v>
      </c>
      <c r="N48" s="48">
        <f t="shared" si="141"/>
        <v>639.00000000000011</v>
      </c>
    </row>
    <row r="49" spans="1:14" x14ac:dyDescent="0.3">
      <c r="A49" s="46" t="s">
        <v>129</v>
      </c>
      <c r="B49" s="47" t="str">
        <f t="shared" ref="B49" si="142">+IFERROR(B48/A48-1,"nm")</f>
        <v>nm</v>
      </c>
      <c r="C49" s="47" t="str">
        <f t="shared" ref="C49" si="143">+IFERROR(C48/B48-1,"nm")</f>
        <v>nm</v>
      </c>
      <c r="D49" s="47" t="str">
        <f t="shared" ref="D49" si="144">+IFERROR(D48/C48-1,"nm")</f>
        <v>nm</v>
      </c>
      <c r="E49" s="47" t="str">
        <f t="shared" ref="E49" si="145">+IFERROR(E48/D48-1,"nm")</f>
        <v>nm</v>
      </c>
      <c r="F49" s="47" t="str">
        <f t="shared" ref="F49" si="146">+IFERROR(F48/E48-1,"nm")</f>
        <v>nm</v>
      </c>
      <c r="G49" s="47" t="str">
        <f t="shared" ref="G49" si="147">+IFERROR(G48/F48-1,"nm")</f>
        <v>nm</v>
      </c>
      <c r="H49" s="47" t="str">
        <f t="shared" ref="H49" si="148">+IFERROR(H48/G48-1,"nm")</f>
        <v>nm</v>
      </c>
      <c r="I49" s="47">
        <f>+IFERROR(I48/H48-1,"nm")</f>
        <v>3.5656401944894611E-2</v>
      </c>
      <c r="J49" s="47">
        <f>+J50+J51</f>
        <v>3.4817196098730456E-2</v>
      </c>
      <c r="K49" s="47">
        <f t="shared" ref="K49" si="149">+K50+K51</f>
        <v>3.4817196098730456E-2</v>
      </c>
      <c r="L49" s="47">
        <f t="shared" ref="L49" si="150">+L50+L51</f>
        <v>3.4817196098730456E-2</v>
      </c>
      <c r="M49" s="47">
        <f t="shared" ref="M49" si="151">+M50+M51</f>
        <v>3.4817196098730456E-2</v>
      </c>
      <c r="N49" s="47">
        <f t="shared" ref="N49" si="152">+N50+N51</f>
        <v>3.4817196098730456E-2</v>
      </c>
    </row>
    <row r="50" spans="1:14" x14ac:dyDescent="0.3">
      <c r="A50" s="46" t="s">
        <v>133</v>
      </c>
      <c r="B50" s="47" t="str">
        <f t="shared" ref="B50:H50" si="153">+IFERROR(B48/B$21,"nm")</f>
        <v>nm</v>
      </c>
      <c r="C50" s="47" t="str">
        <f t="shared" si="153"/>
        <v>nm</v>
      </c>
      <c r="D50" s="47" t="str">
        <f t="shared" si="153"/>
        <v>nm</v>
      </c>
      <c r="E50" s="47" t="str">
        <f t="shared" si="153"/>
        <v>nm</v>
      </c>
      <c r="F50" s="47" t="str">
        <f t="shared" si="153"/>
        <v>nm</v>
      </c>
      <c r="G50" s="47" t="str">
        <f t="shared" si="153"/>
        <v>nm</v>
      </c>
      <c r="H50" s="47">
        <f t="shared" si="153"/>
        <v>3.5915943884975841E-2</v>
      </c>
      <c r="I50" s="47">
        <f>+IFERROR(I48/I$21,"nm")</f>
        <v>3.4817196098730456E-2</v>
      </c>
      <c r="J50" s="49">
        <f>+I50</f>
        <v>3.4817196098730456E-2</v>
      </c>
      <c r="K50" s="49">
        <f t="shared" ref="K50:N50" si="154">+J50</f>
        <v>3.4817196098730456E-2</v>
      </c>
      <c r="L50" s="49">
        <f t="shared" si="154"/>
        <v>3.4817196098730456E-2</v>
      </c>
      <c r="M50" s="49">
        <f t="shared" si="154"/>
        <v>3.4817196098730456E-2</v>
      </c>
      <c r="N50" s="49">
        <f t="shared" si="154"/>
        <v>3.4817196098730456E-2</v>
      </c>
    </row>
    <row r="51" spans="1:14" x14ac:dyDescent="0.3">
      <c r="A51" s="43" t="str">
        <f>+Historicals!A111</f>
        <v>Europe, Middle East &amp; Africa</v>
      </c>
      <c r="B51" s="43"/>
      <c r="C51" s="43"/>
      <c r="D51" s="43"/>
      <c r="E51" s="43"/>
      <c r="F51" s="43"/>
      <c r="G51" s="43"/>
      <c r="H51" s="43"/>
      <c r="I51" s="43"/>
      <c r="J51" s="39"/>
      <c r="K51" s="39"/>
      <c r="L51" s="39"/>
      <c r="M51" s="39"/>
      <c r="N51" s="39"/>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72"/>
  <sheetViews>
    <sheetView topLeftCell="A45" workbookViewId="0">
      <selection activeCell="B72" sqref="B72"/>
    </sheetView>
  </sheetViews>
  <sheetFormatPr defaultRowHeight="14.4" x14ac:dyDescent="0.3"/>
  <cols>
    <col min="1" max="1" width="48.77734375" style="50" customWidth="1"/>
    <col min="2" max="14" width="11.77734375" style="50" customWidth="1"/>
    <col min="15" max="15" width="52.5546875" style="50" customWidth="1"/>
    <col min="16" max="16384" width="8.88671875" style="50"/>
  </cols>
  <sheetData>
    <row r="1" spans="1:15" ht="60" customHeight="1" x14ac:dyDescent="0.4">
      <c r="A1" s="15" t="s">
        <v>116</v>
      </c>
      <c r="B1" s="16">
        <f t="shared" ref="B1:G1" si="0">+C1-1</f>
        <v>2015</v>
      </c>
      <c r="C1" s="16">
        <f t="shared" si="0"/>
        <v>2016</v>
      </c>
      <c r="D1" s="16">
        <f t="shared" si="0"/>
        <v>2017</v>
      </c>
      <c r="E1" s="16">
        <f t="shared" si="0"/>
        <v>2018</v>
      </c>
      <c r="F1" s="16">
        <f t="shared" si="0"/>
        <v>2019</v>
      </c>
      <c r="G1" s="16">
        <f t="shared" si="0"/>
        <v>2020</v>
      </c>
      <c r="H1" s="16">
        <f>+I1-1</f>
        <v>2021</v>
      </c>
      <c r="I1" s="16">
        <v>2022</v>
      </c>
      <c r="J1" s="39">
        <f>+I1+1</f>
        <v>2023</v>
      </c>
      <c r="K1" s="39">
        <f>+J1+1</f>
        <v>2024</v>
      </c>
      <c r="L1" s="39">
        <f>+K1+1</f>
        <v>2025</v>
      </c>
      <c r="M1" s="39">
        <f>+L1+1</f>
        <v>2026</v>
      </c>
      <c r="N1" s="39">
        <f>+M1+1</f>
        <v>2027</v>
      </c>
      <c r="O1" s="67" t="s">
        <v>197</v>
      </c>
    </row>
    <row r="2" spans="1:15" x14ac:dyDescent="0.3">
      <c r="A2" s="40" t="s">
        <v>148</v>
      </c>
      <c r="B2" s="40"/>
      <c r="C2" s="40"/>
      <c r="D2" s="40"/>
      <c r="E2" s="40"/>
      <c r="F2" s="40"/>
      <c r="G2" s="40"/>
      <c r="H2" s="40"/>
      <c r="I2" s="40"/>
      <c r="J2" s="40"/>
      <c r="K2" s="40"/>
      <c r="L2" s="40"/>
      <c r="M2" s="40"/>
      <c r="N2" s="40"/>
    </row>
    <row r="3" spans="1:15" x14ac:dyDescent="0.3">
      <c r="A3" s="51" t="s">
        <v>136</v>
      </c>
      <c r="B3" s="9"/>
      <c r="C3" s="9"/>
      <c r="D3" s="9"/>
      <c r="E3" s="9"/>
      <c r="F3" s="9"/>
      <c r="G3" s="9"/>
      <c r="H3" s="9"/>
      <c r="I3" s="9"/>
      <c r="J3" s="9"/>
      <c r="K3" s="9"/>
      <c r="L3" s="9"/>
      <c r="M3" s="9"/>
      <c r="N3" s="9"/>
    </row>
    <row r="4" spans="1:15" x14ac:dyDescent="0.3">
      <c r="A4" s="42" t="s">
        <v>129</v>
      </c>
      <c r="B4" s="53"/>
      <c r="C4" s="53"/>
      <c r="D4" s="53"/>
      <c r="E4" s="53"/>
      <c r="F4" s="53"/>
      <c r="G4" s="53"/>
      <c r="H4" s="53"/>
      <c r="I4" s="53"/>
      <c r="J4" s="53"/>
      <c r="K4" s="53"/>
      <c r="L4" s="53"/>
      <c r="M4" s="53"/>
      <c r="N4" s="53"/>
    </row>
    <row r="5" spans="1:15" x14ac:dyDescent="0.3">
      <c r="A5" s="51" t="s">
        <v>149</v>
      </c>
      <c r="B5" s="9"/>
      <c r="C5" s="9"/>
      <c r="D5" s="9"/>
      <c r="E5" s="9"/>
      <c r="F5" s="9"/>
      <c r="G5" s="9"/>
      <c r="H5" s="9"/>
      <c r="I5" s="9"/>
      <c r="J5" s="9"/>
      <c r="K5" s="9"/>
      <c r="L5" s="9"/>
      <c r="M5" s="9"/>
      <c r="N5" s="9"/>
    </row>
    <row r="6" spans="1:15" x14ac:dyDescent="0.3">
      <c r="A6" s="54" t="s">
        <v>132</v>
      </c>
      <c r="B6" s="55"/>
      <c r="C6" s="55"/>
      <c r="D6" s="55"/>
      <c r="E6" s="55"/>
      <c r="F6" s="55"/>
      <c r="G6" s="55"/>
      <c r="H6" s="55"/>
      <c r="I6" s="55"/>
      <c r="J6" s="55"/>
      <c r="K6" s="55"/>
      <c r="L6" s="55"/>
      <c r="M6" s="55"/>
      <c r="N6" s="55"/>
    </row>
    <row r="7" spans="1:15" x14ac:dyDescent="0.3">
      <c r="A7" s="4" t="s">
        <v>134</v>
      </c>
      <c r="B7" s="5"/>
      <c r="C7" s="5"/>
      <c r="D7" s="5"/>
      <c r="E7" s="5"/>
      <c r="F7" s="5"/>
      <c r="G7" s="5"/>
      <c r="H7" s="5"/>
      <c r="I7" s="5"/>
      <c r="J7" s="5"/>
      <c r="K7" s="5"/>
      <c r="L7" s="5"/>
      <c r="M7" s="5"/>
      <c r="N7" s="5"/>
    </row>
    <row r="8" spans="1:15" x14ac:dyDescent="0.3">
      <c r="A8" s="42" t="s">
        <v>129</v>
      </c>
      <c r="B8" s="53"/>
      <c r="C8" s="53"/>
      <c r="D8" s="53"/>
      <c r="E8" s="53"/>
      <c r="F8" s="53"/>
      <c r="G8" s="53"/>
      <c r="H8" s="53"/>
      <c r="I8" s="53"/>
      <c r="J8" s="53"/>
      <c r="K8" s="53"/>
      <c r="L8" s="53"/>
      <c r="M8" s="53"/>
      <c r="N8" s="53"/>
    </row>
    <row r="9" spans="1:15" x14ac:dyDescent="0.3">
      <c r="A9" s="42" t="s">
        <v>131</v>
      </c>
      <c r="B9" s="53"/>
      <c r="C9" s="53"/>
      <c r="D9" s="53"/>
      <c r="E9" s="53"/>
      <c r="F9" s="53"/>
      <c r="G9" s="53"/>
      <c r="H9" s="53"/>
      <c r="I9" s="53"/>
      <c r="J9" s="53"/>
      <c r="K9" s="53"/>
      <c r="L9" s="53"/>
      <c r="M9" s="53"/>
      <c r="N9" s="53"/>
    </row>
    <row r="10" spans="1:15" x14ac:dyDescent="0.3">
      <c r="A10" s="52" t="s">
        <v>24</v>
      </c>
      <c r="B10" s="3"/>
      <c r="C10" s="3"/>
      <c r="D10" s="3"/>
      <c r="E10" s="3"/>
      <c r="F10" s="3"/>
      <c r="G10" s="3"/>
      <c r="H10" s="3"/>
      <c r="I10" s="3"/>
      <c r="J10" s="3"/>
      <c r="K10" s="3"/>
      <c r="L10" s="3"/>
      <c r="M10" s="3"/>
      <c r="N10" s="3"/>
    </row>
    <row r="11" spans="1:15" x14ac:dyDescent="0.3">
      <c r="A11" s="4" t="s">
        <v>150</v>
      </c>
      <c r="B11" s="5"/>
      <c r="C11" s="5"/>
      <c r="D11" s="5"/>
      <c r="E11" s="5"/>
      <c r="F11" s="5"/>
      <c r="G11" s="5"/>
      <c r="H11" s="5"/>
      <c r="I11" s="5"/>
      <c r="J11" s="5"/>
      <c r="K11" s="5"/>
      <c r="L11" s="5"/>
      <c r="M11" s="5"/>
      <c r="N11" s="5"/>
    </row>
    <row r="12" spans="1:15" x14ac:dyDescent="0.3">
      <c r="A12" s="50" t="s">
        <v>26</v>
      </c>
      <c r="B12" s="3"/>
      <c r="C12" s="3"/>
      <c r="D12" s="3"/>
      <c r="E12" s="3"/>
      <c r="F12" s="3"/>
      <c r="G12" s="3"/>
      <c r="H12" s="3"/>
      <c r="I12" s="3"/>
      <c r="J12" s="3"/>
      <c r="K12" s="3"/>
      <c r="L12" s="3"/>
      <c r="M12" s="3"/>
      <c r="N12" s="3"/>
    </row>
    <row r="13" spans="1:15" x14ac:dyDescent="0.3">
      <c r="A13" s="56" t="s">
        <v>151</v>
      </c>
      <c r="B13" s="57"/>
      <c r="C13" s="57"/>
      <c r="D13" s="57"/>
      <c r="E13" s="57"/>
      <c r="F13" s="57"/>
      <c r="G13" s="57"/>
      <c r="H13" s="57"/>
      <c r="I13" s="57"/>
      <c r="J13" s="58"/>
      <c r="K13" s="58"/>
      <c r="L13" s="58"/>
      <c r="M13" s="58"/>
      <c r="N13" s="58"/>
    </row>
    <row r="14" spans="1:15" ht="15" thickBot="1" x14ac:dyDescent="0.35">
      <c r="A14" s="6" t="s">
        <v>152</v>
      </c>
      <c r="B14" s="7"/>
      <c r="C14" s="7"/>
      <c r="D14" s="7"/>
      <c r="E14" s="7"/>
      <c r="F14" s="7"/>
      <c r="G14" s="7"/>
      <c r="H14" s="7"/>
      <c r="I14" s="7"/>
      <c r="J14" s="7"/>
      <c r="K14" s="7"/>
      <c r="L14" s="7"/>
      <c r="M14" s="7"/>
      <c r="N14" s="7"/>
    </row>
    <row r="15" spans="1:15" ht="15" thickTop="1" x14ac:dyDescent="0.3">
      <c r="A15" s="50" t="s">
        <v>153</v>
      </c>
      <c r="B15" s="3"/>
      <c r="C15" s="3"/>
      <c r="D15" s="3"/>
      <c r="E15" s="3"/>
      <c r="F15" s="3"/>
      <c r="G15" s="3"/>
      <c r="H15" s="3"/>
      <c r="I15" s="3"/>
      <c r="J15" s="3"/>
      <c r="K15" s="3"/>
      <c r="L15" s="3"/>
      <c r="M15" s="3"/>
      <c r="N15" s="3"/>
    </row>
    <row r="16" spans="1:15" x14ac:dyDescent="0.3">
      <c r="A16" s="50" t="s">
        <v>154</v>
      </c>
      <c r="B16" s="59"/>
      <c r="C16" s="59"/>
      <c r="D16" s="59"/>
      <c r="E16" s="59"/>
      <c r="F16" s="59"/>
      <c r="G16" s="59"/>
      <c r="H16" s="59"/>
      <c r="I16" s="59"/>
      <c r="J16" s="59"/>
      <c r="K16" s="59"/>
      <c r="L16" s="59"/>
      <c r="M16" s="59"/>
      <c r="N16" s="59"/>
    </row>
    <row r="17" spans="1:14" x14ac:dyDescent="0.3">
      <c r="A17" s="50" t="s">
        <v>155</v>
      </c>
      <c r="B17" s="59"/>
      <c r="C17" s="59"/>
      <c r="D17" s="59"/>
      <c r="E17" s="59"/>
      <c r="F17" s="59"/>
      <c r="G17" s="59"/>
      <c r="H17" s="59"/>
      <c r="I17" s="59"/>
      <c r="J17" s="59"/>
      <c r="K17" s="59"/>
      <c r="L17" s="59"/>
      <c r="M17" s="59"/>
      <c r="N17" s="59"/>
    </row>
    <row r="18" spans="1:14" x14ac:dyDescent="0.3">
      <c r="A18" s="56" t="s">
        <v>129</v>
      </c>
      <c r="B18" s="57"/>
      <c r="C18" s="57"/>
      <c r="D18" s="57"/>
      <c r="E18" s="57"/>
      <c r="F18" s="57"/>
      <c r="G18" s="57"/>
      <c r="H18" s="57"/>
      <c r="I18" s="57"/>
      <c r="J18" s="58"/>
      <c r="K18" s="58"/>
      <c r="L18" s="58"/>
      <c r="M18" s="58"/>
      <c r="N18" s="58"/>
    </row>
    <row r="19" spans="1:14" x14ac:dyDescent="0.3">
      <c r="A19" s="56" t="s">
        <v>156</v>
      </c>
      <c r="B19" s="57"/>
      <c r="C19" s="57"/>
      <c r="D19" s="57"/>
      <c r="E19" s="57"/>
      <c r="F19" s="57"/>
      <c r="G19" s="57"/>
      <c r="H19" s="57"/>
      <c r="I19" s="57"/>
      <c r="J19" s="57"/>
      <c r="K19" s="57"/>
      <c r="L19" s="57"/>
      <c r="M19" s="57"/>
      <c r="N19" s="57"/>
    </row>
    <row r="20" spans="1:14" x14ac:dyDescent="0.3">
      <c r="A20" s="60" t="s">
        <v>157</v>
      </c>
      <c r="B20" s="40"/>
      <c r="C20" s="40"/>
      <c r="D20" s="40"/>
      <c r="E20" s="40"/>
      <c r="F20" s="40"/>
      <c r="G20" s="40"/>
      <c r="H20" s="40"/>
      <c r="I20" s="40"/>
      <c r="J20" s="40"/>
      <c r="K20" s="40"/>
      <c r="L20" s="40"/>
      <c r="M20" s="40"/>
      <c r="N20" s="40"/>
    </row>
    <row r="21" spans="1:14" x14ac:dyDescent="0.3">
      <c r="A21" s="50" t="s">
        <v>158</v>
      </c>
      <c r="B21" s="3"/>
      <c r="C21" s="3"/>
      <c r="D21" s="3"/>
      <c r="E21" s="3"/>
      <c r="F21" s="3"/>
      <c r="G21" s="3"/>
      <c r="H21" s="3"/>
      <c r="I21" s="3"/>
      <c r="J21" s="3"/>
      <c r="K21" s="3"/>
      <c r="L21" s="3"/>
      <c r="M21" s="3"/>
      <c r="N21" s="3"/>
    </row>
    <row r="22" spans="1:14" x14ac:dyDescent="0.3">
      <c r="A22" s="50" t="s">
        <v>159</v>
      </c>
      <c r="B22" s="3"/>
      <c r="C22" s="3"/>
      <c r="D22" s="3"/>
      <c r="E22" s="3"/>
      <c r="F22" s="3"/>
      <c r="G22" s="3"/>
      <c r="H22" s="3"/>
      <c r="I22" s="3"/>
      <c r="J22" s="3"/>
      <c r="K22" s="3"/>
      <c r="L22" s="3"/>
      <c r="M22" s="3"/>
      <c r="N22" s="3"/>
    </row>
    <row r="23" spans="1:14" x14ac:dyDescent="0.3">
      <c r="A23" s="50" t="s">
        <v>160</v>
      </c>
      <c r="B23" s="3"/>
      <c r="C23" s="3"/>
      <c r="D23" s="3"/>
      <c r="E23" s="3"/>
      <c r="F23" s="3"/>
      <c r="G23" s="3"/>
      <c r="H23" s="3"/>
      <c r="I23" s="3"/>
      <c r="J23" s="3"/>
      <c r="K23" s="3"/>
      <c r="L23" s="3"/>
      <c r="M23" s="3"/>
      <c r="N23" s="3"/>
    </row>
    <row r="24" spans="1:14" x14ac:dyDescent="0.3">
      <c r="A24" s="56" t="s">
        <v>161</v>
      </c>
      <c r="B24" s="57"/>
      <c r="C24" s="57"/>
      <c r="D24" s="57"/>
      <c r="E24" s="57"/>
      <c r="F24" s="57"/>
      <c r="G24" s="57"/>
      <c r="H24" s="57"/>
      <c r="I24" s="57"/>
      <c r="J24" s="58"/>
      <c r="K24" s="58"/>
      <c r="L24" s="58"/>
      <c r="M24" s="58"/>
      <c r="N24" s="58"/>
    </row>
    <row r="25" spans="1:14" x14ac:dyDescent="0.3">
      <c r="A25" s="50" t="s">
        <v>162</v>
      </c>
      <c r="B25" s="3"/>
      <c r="C25" s="3"/>
      <c r="D25" s="3"/>
      <c r="E25" s="3"/>
      <c r="F25" s="3"/>
      <c r="G25" s="3"/>
      <c r="H25" s="3"/>
      <c r="I25" s="3"/>
      <c r="J25" s="3"/>
      <c r="K25" s="3"/>
      <c r="L25" s="3"/>
      <c r="M25" s="3"/>
      <c r="N25" s="3"/>
    </row>
    <row r="26" spans="1:14" x14ac:dyDescent="0.3">
      <c r="A26" s="50" t="s">
        <v>163</v>
      </c>
      <c r="B26" s="3"/>
      <c r="C26" s="3"/>
      <c r="D26" s="3"/>
      <c r="E26" s="3"/>
      <c r="F26" s="3"/>
      <c r="G26" s="3"/>
      <c r="H26" s="3"/>
      <c r="I26" s="3"/>
      <c r="J26" s="3"/>
      <c r="K26" s="3"/>
      <c r="L26" s="3"/>
      <c r="M26" s="3"/>
      <c r="N26" s="3"/>
    </row>
    <row r="27" spans="1:14" x14ac:dyDescent="0.3">
      <c r="A27" s="50" t="s">
        <v>164</v>
      </c>
      <c r="B27" s="3"/>
      <c r="C27" s="3"/>
      <c r="D27" s="3"/>
      <c r="E27" s="3"/>
      <c r="F27" s="3"/>
      <c r="G27" s="3"/>
      <c r="H27" s="3"/>
      <c r="I27" s="3"/>
      <c r="J27" s="3"/>
      <c r="K27" s="3"/>
      <c r="L27" s="3"/>
      <c r="M27" s="3"/>
      <c r="N27" s="3"/>
    </row>
    <row r="28" spans="1:14" x14ac:dyDescent="0.3">
      <c r="A28" s="50" t="s">
        <v>40</v>
      </c>
      <c r="B28" s="3"/>
      <c r="C28" s="3"/>
      <c r="D28" s="3"/>
      <c r="E28" s="3"/>
      <c r="F28" s="3"/>
      <c r="G28" s="3"/>
      <c r="H28" s="3"/>
      <c r="I28" s="3"/>
      <c r="J28" s="3"/>
      <c r="K28" s="3"/>
      <c r="L28" s="3"/>
      <c r="M28" s="3"/>
      <c r="N28" s="3"/>
    </row>
    <row r="29" spans="1:14" x14ac:dyDescent="0.3">
      <c r="A29" s="61" t="s">
        <v>38</v>
      </c>
      <c r="B29" s="3"/>
      <c r="C29" s="3"/>
      <c r="D29" s="3"/>
      <c r="E29" s="3"/>
      <c r="F29" s="3"/>
      <c r="G29" s="3"/>
      <c r="H29" s="3"/>
      <c r="I29" s="3"/>
      <c r="J29" s="3"/>
      <c r="K29" s="3"/>
      <c r="L29" s="3"/>
      <c r="M29" s="3"/>
      <c r="N29" s="3"/>
    </row>
    <row r="30" spans="1:14" x14ac:dyDescent="0.3">
      <c r="A30" s="50" t="s">
        <v>165</v>
      </c>
      <c r="B30" s="3"/>
      <c r="C30" s="3"/>
      <c r="D30" s="3"/>
      <c r="E30" s="3"/>
      <c r="F30" s="3"/>
      <c r="G30" s="3"/>
      <c r="H30" s="3"/>
      <c r="I30" s="3"/>
      <c r="J30" s="3"/>
      <c r="K30" s="3"/>
      <c r="L30" s="3"/>
      <c r="M30" s="3"/>
      <c r="N30" s="3"/>
    </row>
    <row r="31" spans="1:14" ht="15" thickBot="1" x14ac:dyDescent="0.35">
      <c r="A31" s="6" t="s">
        <v>166</v>
      </c>
      <c r="B31" s="7"/>
      <c r="C31" s="7"/>
      <c r="D31" s="7"/>
      <c r="E31" s="7"/>
      <c r="F31" s="7"/>
      <c r="G31" s="7"/>
      <c r="H31" s="7"/>
      <c r="I31" s="7"/>
      <c r="J31" s="7"/>
      <c r="K31" s="7"/>
      <c r="L31" s="7"/>
      <c r="M31" s="7"/>
      <c r="N31" s="7"/>
    </row>
    <row r="32" spans="1:14" ht="15" thickTop="1" x14ac:dyDescent="0.3">
      <c r="A32" s="50" t="s">
        <v>167</v>
      </c>
      <c r="B32" s="3"/>
      <c r="C32" s="3"/>
      <c r="D32" s="3"/>
      <c r="E32" s="3"/>
      <c r="F32" s="3"/>
      <c r="G32" s="3"/>
      <c r="H32" s="3"/>
      <c r="I32" s="3"/>
      <c r="J32" s="3"/>
      <c r="K32" s="3"/>
      <c r="L32" s="3"/>
      <c r="M32" s="3"/>
      <c r="N32" s="3"/>
    </row>
    <row r="33" spans="1:14" x14ac:dyDescent="0.3">
      <c r="A33" s="52" t="s">
        <v>45</v>
      </c>
      <c r="B33" s="3"/>
      <c r="C33" s="3"/>
      <c r="D33" s="3"/>
      <c r="E33" s="3"/>
      <c r="F33" s="3"/>
      <c r="G33" s="3"/>
      <c r="H33" s="3"/>
      <c r="I33" s="3"/>
      <c r="J33" s="3"/>
      <c r="K33" s="3"/>
      <c r="L33" s="3"/>
      <c r="M33" s="3"/>
      <c r="N33" s="3"/>
    </row>
    <row r="34" spans="1:14" x14ac:dyDescent="0.3">
      <c r="A34" s="52" t="s">
        <v>46</v>
      </c>
      <c r="B34" s="3"/>
      <c r="C34" s="3"/>
      <c r="D34" s="3"/>
      <c r="E34" s="3"/>
      <c r="F34" s="3"/>
      <c r="G34" s="3"/>
      <c r="H34" s="3"/>
      <c r="I34" s="3"/>
      <c r="J34" s="3"/>
      <c r="K34" s="3"/>
      <c r="L34" s="3"/>
      <c r="M34" s="3"/>
      <c r="N34" s="3"/>
    </row>
    <row r="35" spans="1:14" x14ac:dyDescent="0.3">
      <c r="A35" s="50" t="s">
        <v>168</v>
      </c>
      <c r="B35" s="3"/>
      <c r="C35" s="3"/>
      <c r="D35" s="3"/>
      <c r="E35" s="3"/>
      <c r="F35" s="3"/>
      <c r="G35" s="3"/>
      <c r="H35" s="3"/>
      <c r="I35" s="3"/>
      <c r="J35" s="3"/>
      <c r="K35" s="3"/>
      <c r="L35" s="3"/>
      <c r="M35" s="3"/>
      <c r="N35" s="3"/>
    </row>
    <row r="36" spans="1:14" x14ac:dyDescent="0.3">
      <c r="A36" s="50" t="s">
        <v>49</v>
      </c>
      <c r="B36" s="3"/>
      <c r="C36" s="3"/>
      <c r="D36" s="3"/>
      <c r="E36" s="3"/>
      <c r="F36" s="3"/>
      <c r="G36" s="3"/>
      <c r="H36" s="3"/>
      <c r="I36" s="3"/>
      <c r="J36" s="3"/>
      <c r="K36" s="3"/>
      <c r="L36" s="3"/>
      <c r="M36" s="3"/>
      <c r="N36" s="3"/>
    </row>
    <row r="37" spans="1:14" x14ac:dyDescent="0.3">
      <c r="A37" s="61" t="s">
        <v>50</v>
      </c>
      <c r="B37" s="3"/>
      <c r="C37" s="3"/>
      <c r="D37" s="3"/>
      <c r="E37" s="3"/>
      <c r="F37" s="3"/>
      <c r="G37" s="3"/>
      <c r="H37" s="3"/>
      <c r="I37" s="3"/>
      <c r="J37" s="3"/>
      <c r="K37" s="3"/>
      <c r="L37" s="3"/>
      <c r="M37" s="3"/>
      <c r="N37" s="3"/>
    </row>
    <row r="38" spans="1:14" x14ac:dyDescent="0.3">
      <c r="A38" s="50" t="s">
        <v>169</v>
      </c>
      <c r="B38" s="3"/>
      <c r="C38" s="3"/>
      <c r="D38" s="3"/>
      <c r="E38" s="3"/>
      <c r="F38" s="3"/>
      <c r="G38" s="3"/>
      <c r="H38" s="3"/>
      <c r="I38" s="3"/>
      <c r="J38" s="3"/>
      <c r="K38" s="3"/>
      <c r="L38" s="3"/>
      <c r="M38" s="3"/>
      <c r="N38" s="3"/>
    </row>
    <row r="39" spans="1:14" x14ac:dyDescent="0.3">
      <c r="A39" s="50" t="s">
        <v>170</v>
      </c>
      <c r="B39" s="3"/>
      <c r="C39" s="3"/>
      <c r="D39" s="3"/>
      <c r="E39" s="3"/>
      <c r="F39" s="3"/>
      <c r="G39" s="3"/>
      <c r="H39" s="3"/>
      <c r="I39" s="3"/>
      <c r="J39" s="3"/>
      <c r="K39" s="3"/>
      <c r="L39" s="3"/>
      <c r="M39" s="3"/>
      <c r="N39" s="3"/>
    </row>
    <row r="40" spans="1:14" x14ac:dyDescent="0.3">
      <c r="A40" s="52" t="s">
        <v>171</v>
      </c>
      <c r="B40" s="3"/>
      <c r="C40" s="3"/>
      <c r="D40" s="3"/>
      <c r="E40" s="3"/>
      <c r="F40" s="3"/>
      <c r="G40" s="3"/>
      <c r="H40" s="3"/>
      <c r="I40" s="3"/>
      <c r="J40" s="3"/>
      <c r="K40" s="3"/>
      <c r="L40" s="3"/>
      <c r="M40" s="3"/>
      <c r="N40" s="3"/>
    </row>
    <row r="41" spans="1:14" x14ac:dyDescent="0.3">
      <c r="A41" s="52" t="s">
        <v>172</v>
      </c>
      <c r="B41" s="3"/>
      <c r="C41" s="3"/>
      <c r="D41" s="3"/>
      <c r="E41" s="3"/>
      <c r="F41" s="3"/>
      <c r="G41" s="3"/>
      <c r="H41" s="3"/>
      <c r="I41" s="3"/>
      <c r="J41" s="3"/>
      <c r="K41" s="3"/>
      <c r="L41" s="3"/>
      <c r="M41" s="3"/>
      <c r="N41" s="3"/>
    </row>
    <row r="42" spans="1:14" x14ac:dyDescent="0.3">
      <c r="A42" s="52" t="s">
        <v>173</v>
      </c>
      <c r="B42" s="3"/>
      <c r="C42" s="3"/>
      <c r="D42" s="3"/>
      <c r="E42" s="3"/>
      <c r="F42" s="3"/>
      <c r="G42" s="3"/>
      <c r="H42" s="3"/>
      <c r="I42" s="3"/>
      <c r="J42" s="3"/>
      <c r="K42" s="3"/>
      <c r="L42" s="3"/>
      <c r="M42" s="3"/>
      <c r="N42" s="3"/>
    </row>
    <row r="43" spans="1:14" ht="15" thickBot="1" x14ac:dyDescent="0.35">
      <c r="A43" s="6" t="s">
        <v>174</v>
      </c>
      <c r="B43" s="7"/>
      <c r="C43" s="7"/>
      <c r="D43" s="7"/>
      <c r="E43" s="7"/>
      <c r="F43" s="7"/>
      <c r="G43" s="7"/>
      <c r="H43" s="7"/>
      <c r="I43" s="7"/>
      <c r="J43" s="7"/>
      <c r="K43" s="7"/>
      <c r="L43" s="7"/>
      <c r="M43" s="7"/>
      <c r="N43" s="7"/>
    </row>
    <row r="44" spans="1:14" s="51" customFormat="1" ht="15" thickTop="1" x14ac:dyDescent="0.3">
      <c r="A44" s="62" t="s">
        <v>175</v>
      </c>
      <c r="B44" s="62"/>
      <c r="C44" s="62"/>
      <c r="D44" s="62"/>
      <c r="E44" s="62"/>
      <c r="F44" s="62"/>
      <c r="G44" s="62"/>
      <c r="H44" s="62"/>
      <c r="I44" s="62"/>
      <c r="J44" s="62"/>
      <c r="K44" s="62"/>
      <c r="L44" s="62"/>
      <c r="M44" s="62"/>
      <c r="N44" s="62"/>
    </row>
    <row r="45" spans="1:14" x14ac:dyDescent="0.3">
      <c r="A45" s="60" t="s">
        <v>176</v>
      </c>
      <c r="B45" s="40"/>
      <c r="C45" s="40"/>
      <c r="D45" s="40"/>
      <c r="E45" s="40"/>
      <c r="F45" s="40"/>
      <c r="G45" s="40"/>
      <c r="H45" s="40"/>
      <c r="I45" s="40"/>
      <c r="J45" s="40"/>
      <c r="K45" s="40"/>
      <c r="L45" s="40"/>
      <c r="M45" s="40"/>
      <c r="N45" s="40"/>
    </row>
    <row r="46" spans="1:14" x14ac:dyDescent="0.3">
      <c r="A46" s="51" t="s">
        <v>134</v>
      </c>
      <c r="B46" s="9"/>
      <c r="C46" s="9"/>
      <c r="D46" s="9"/>
      <c r="E46" s="9"/>
      <c r="F46" s="9"/>
      <c r="G46" s="9"/>
      <c r="H46" s="9"/>
      <c r="I46" s="9"/>
      <c r="J46" s="9"/>
      <c r="K46" s="9"/>
      <c r="L46" s="9"/>
      <c r="M46" s="9"/>
      <c r="N46" s="9"/>
    </row>
    <row r="47" spans="1:14" x14ac:dyDescent="0.3">
      <c r="A47" s="50" t="s">
        <v>132</v>
      </c>
      <c r="B47" s="63"/>
      <c r="C47" s="63"/>
      <c r="D47" s="63"/>
      <c r="E47" s="63"/>
      <c r="F47" s="63"/>
      <c r="G47" s="63"/>
      <c r="H47" s="63"/>
      <c r="I47" s="63"/>
      <c r="J47" s="63"/>
      <c r="K47" s="63"/>
      <c r="L47" s="63"/>
      <c r="M47" s="63"/>
      <c r="N47" s="63"/>
    </row>
    <row r="48" spans="1:14" x14ac:dyDescent="0.3">
      <c r="A48" s="50" t="s">
        <v>177</v>
      </c>
      <c r="B48" s="3"/>
      <c r="C48" s="3"/>
      <c r="D48" s="3"/>
      <c r="E48" s="3"/>
      <c r="F48" s="3"/>
      <c r="G48" s="3"/>
      <c r="H48" s="3"/>
      <c r="I48" s="3"/>
      <c r="J48" s="3"/>
      <c r="K48" s="3"/>
      <c r="L48" s="3"/>
      <c r="M48" s="3"/>
      <c r="N48" s="3"/>
    </row>
    <row r="49" spans="1:14" x14ac:dyDescent="0.3">
      <c r="A49" s="51" t="s">
        <v>178</v>
      </c>
      <c r="B49" s="9"/>
      <c r="C49" s="9"/>
      <c r="D49" s="9"/>
      <c r="E49" s="9"/>
      <c r="F49" s="9"/>
      <c r="G49" s="9"/>
      <c r="H49" s="9"/>
      <c r="I49" s="9"/>
      <c r="J49" s="9"/>
      <c r="K49" s="9"/>
      <c r="L49" s="9"/>
      <c r="M49" s="9"/>
      <c r="N49" s="9"/>
    </row>
    <row r="50" spans="1:14" x14ac:dyDescent="0.3">
      <c r="A50" s="50" t="s">
        <v>179</v>
      </c>
      <c r="B50" s="3"/>
      <c r="C50" s="3"/>
      <c r="D50" s="3"/>
      <c r="E50" s="3"/>
      <c r="F50" s="3"/>
      <c r="G50" s="3"/>
      <c r="H50" s="3"/>
      <c r="I50" s="3"/>
      <c r="J50" s="3"/>
      <c r="K50" s="3"/>
      <c r="L50" s="3"/>
      <c r="M50" s="3"/>
      <c r="N50" s="3"/>
    </row>
    <row r="51" spans="1:14" x14ac:dyDescent="0.3">
      <c r="A51" s="50" t="s">
        <v>180</v>
      </c>
      <c r="B51" s="3"/>
      <c r="C51" s="3"/>
      <c r="D51" s="3"/>
      <c r="E51" s="3"/>
      <c r="F51" s="3"/>
      <c r="G51" s="3"/>
      <c r="H51" s="3"/>
      <c r="I51" s="3"/>
      <c r="J51" s="3"/>
      <c r="K51" s="3"/>
      <c r="L51" s="3"/>
      <c r="M51" s="3"/>
      <c r="N51" s="3"/>
    </row>
    <row r="52" spans="1:14" x14ac:dyDescent="0.3">
      <c r="A52" s="50" t="s">
        <v>135</v>
      </c>
      <c r="B52" s="3"/>
      <c r="C52" s="3"/>
      <c r="D52" s="3"/>
      <c r="E52" s="3"/>
      <c r="F52" s="3"/>
      <c r="G52" s="3"/>
      <c r="H52" s="3"/>
      <c r="I52" s="3"/>
      <c r="J52" s="3"/>
      <c r="K52" s="3"/>
      <c r="L52" s="3"/>
      <c r="M52" s="3"/>
      <c r="N52" s="3"/>
    </row>
    <row r="53" spans="1:14" x14ac:dyDescent="0.3">
      <c r="A53" s="51" t="s">
        <v>181</v>
      </c>
      <c r="B53" s="9"/>
      <c r="C53" s="9"/>
      <c r="D53" s="9"/>
      <c r="E53" s="9"/>
      <c r="F53" s="9"/>
      <c r="G53" s="9"/>
      <c r="H53" s="9"/>
      <c r="I53" s="9"/>
      <c r="J53" s="9"/>
      <c r="K53" s="9"/>
      <c r="L53" s="9"/>
      <c r="M53" s="9"/>
      <c r="N53" s="9"/>
    </row>
    <row r="54" spans="1:14" x14ac:dyDescent="0.3">
      <c r="A54" s="50" t="s">
        <v>182</v>
      </c>
      <c r="B54" s="3"/>
      <c r="C54" s="3"/>
      <c r="D54" s="3"/>
      <c r="E54" s="3"/>
      <c r="F54" s="3"/>
      <c r="G54" s="3"/>
      <c r="H54" s="3"/>
      <c r="I54" s="3"/>
      <c r="J54" s="3"/>
      <c r="K54" s="3"/>
      <c r="L54" s="3"/>
      <c r="M54" s="3"/>
      <c r="N54" s="3"/>
    </row>
    <row r="55" spans="1:14" x14ac:dyDescent="0.3">
      <c r="A55" s="28" t="s">
        <v>183</v>
      </c>
      <c r="B55" s="27"/>
      <c r="C55" s="27"/>
      <c r="D55" s="27"/>
      <c r="E55" s="27"/>
      <c r="F55" s="27"/>
      <c r="G55" s="27"/>
      <c r="H55" s="27"/>
      <c r="I55" s="27"/>
      <c r="J55" s="27"/>
      <c r="K55" s="27"/>
      <c r="L55" s="27"/>
      <c r="M55" s="27"/>
      <c r="N55" s="27"/>
    </row>
    <row r="56" spans="1:14" x14ac:dyDescent="0.3">
      <c r="A56" s="50" t="s">
        <v>184</v>
      </c>
      <c r="B56" s="3"/>
      <c r="C56" s="3"/>
      <c r="D56" s="3"/>
      <c r="E56" s="3"/>
      <c r="F56" s="3"/>
      <c r="G56" s="3"/>
      <c r="H56" s="3"/>
      <c r="I56" s="3"/>
      <c r="J56" s="3"/>
      <c r="K56" s="3"/>
      <c r="L56" s="3"/>
      <c r="M56" s="3"/>
      <c r="N56" s="3"/>
    </row>
    <row r="57" spans="1:14" x14ac:dyDescent="0.3">
      <c r="A57" s="50" t="s">
        <v>185</v>
      </c>
      <c r="B57" s="3"/>
      <c r="C57" s="3"/>
      <c r="D57" s="3"/>
      <c r="E57" s="3"/>
      <c r="F57" s="3"/>
      <c r="G57" s="3"/>
      <c r="H57" s="3"/>
      <c r="I57" s="3"/>
      <c r="J57" s="3"/>
      <c r="K57" s="3"/>
      <c r="L57" s="3"/>
      <c r="M57" s="3"/>
      <c r="N57" s="3"/>
    </row>
    <row r="58" spans="1:14" x14ac:dyDescent="0.3">
      <c r="A58" s="28" t="s">
        <v>186</v>
      </c>
      <c r="B58" s="27"/>
      <c r="C58" s="27"/>
      <c r="D58" s="27"/>
      <c r="E58" s="27"/>
      <c r="F58" s="27"/>
      <c r="G58" s="27"/>
      <c r="H58" s="27"/>
      <c r="I58" s="27"/>
      <c r="J58" s="27"/>
      <c r="K58" s="27"/>
      <c r="L58" s="27"/>
      <c r="M58" s="27"/>
      <c r="N58" s="27"/>
    </row>
    <row r="59" spans="1:14" x14ac:dyDescent="0.3">
      <c r="A59" s="50" t="s">
        <v>187</v>
      </c>
      <c r="B59" s="3"/>
      <c r="C59" s="3"/>
      <c r="D59" s="3"/>
      <c r="E59" s="3"/>
      <c r="F59" s="3"/>
      <c r="G59" s="3"/>
      <c r="H59" s="3"/>
      <c r="I59" s="3"/>
      <c r="J59" s="3"/>
      <c r="K59" s="66"/>
      <c r="L59" s="66"/>
      <c r="M59" s="66"/>
      <c r="N59" s="66"/>
    </row>
    <row r="60" spans="1:14" x14ac:dyDescent="0.3">
      <c r="A60" s="56" t="s">
        <v>129</v>
      </c>
      <c r="B60" s="57"/>
      <c r="C60" s="57"/>
      <c r="D60" s="57"/>
      <c r="E60" s="57"/>
      <c r="F60" s="57"/>
      <c r="G60" s="57"/>
      <c r="H60" s="57"/>
      <c r="I60" s="57"/>
      <c r="J60" s="57"/>
      <c r="K60" s="64"/>
      <c r="L60" s="64"/>
      <c r="M60" s="65"/>
      <c r="N60" s="65"/>
    </row>
    <row r="61" spans="1:14" x14ac:dyDescent="0.3">
      <c r="A61" s="50" t="s">
        <v>188</v>
      </c>
      <c r="B61" s="3"/>
      <c r="C61" s="3"/>
      <c r="D61" s="3"/>
      <c r="E61" s="3"/>
      <c r="F61" s="3"/>
      <c r="G61" s="3"/>
      <c r="H61" s="3"/>
      <c r="I61" s="3"/>
      <c r="J61" s="3"/>
      <c r="K61" s="3"/>
      <c r="L61" s="3"/>
      <c r="M61" s="3"/>
      <c r="N61" s="3"/>
    </row>
    <row r="62" spans="1:14" x14ac:dyDescent="0.3">
      <c r="A62" s="50" t="s">
        <v>189</v>
      </c>
      <c r="B62" s="3"/>
      <c r="C62" s="3"/>
      <c r="D62" s="3"/>
      <c r="E62" s="3"/>
      <c r="F62" s="3"/>
      <c r="G62" s="3"/>
      <c r="H62" s="3"/>
      <c r="I62" s="3"/>
      <c r="J62" s="3"/>
      <c r="K62" s="3"/>
      <c r="L62" s="3"/>
      <c r="M62" s="3"/>
      <c r="N62" s="3"/>
    </row>
    <row r="63" spans="1:14" x14ac:dyDescent="0.3">
      <c r="A63" s="50" t="s">
        <v>190</v>
      </c>
      <c r="B63" s="3"/>
      <c r="C63" s="3"/>
      <c r="D63" s="3"/>
      <c r="E63" s="3"/>
      <c r="F63" s="3"/>
      <c r="G63" s="3"/>
      <c r="H63" s="3"/>
      <c r="I63" s="3"/>
      <c r="J63" s="3"/>
      <c r="K63" s="3"/>
      <c r="L63" s="3"/>
      <c r="M63" s="3"/>
      <c r="N63" s="3"/>
    </row>
    <row r="64" spans="1:14" x14ac:dyDescent="0.3">
      <c r="A64" s="28" t="s">
        <v>191</v>
      </c>
      <c r="B64" s="27"/>
      <c r="C64" s="27"/>
      <c r="D64" s="27"/>
      <c r="E64" s="27"/>
      <c r="F64" s="27"/>
      <c r="G64" s="27"/>
      <c r="H64" s="27"/>
      <c r="I64" s="27"/>
      <c r="J64" s="27"/>
      <c r="K64" s="27"/>
      <c r="L64" s="27"/>
      <c r="M64" s="27"/>
      <c r="N64" s="27"/>
    </row>
    <row r="65" spans="1:14" x14ac:dyDescent="0.3">
      <c r="A65" s="50" t="s">
        <v>192</v>
      </c>
      <c r="B65" s="3"/>
      <c r="C65" s="3"/>
      <c r="D65" s="3"/>
      <c r="E65" s="3"/>
      <c r="F65" s="3"/>
      <c r="G65" s="3"/>
      <c r="H65" s="3"/>
      <c r="I65" s="3"/>
      <c r="J65" s="3"/>
      <c r="K65" s="3"/>
      <c r="L65" s="3"/>
      <c r="M65" s="3"/>
      <c r="N65" s="3"/>
    </row>
    <row r="66" spans="1:14" x14ac:dyDescent="0.3">
      <c r="A66" s="28" t="s">
        <v>193</v>
      </c>
      <c r="B66" s="27"/>
      <c r="C66" s="27"/>
      <c r="D66" s="27"/>
      <c r="E66" s="27"/>
      <c r="F66" s="27"/>
      <c r="G66" s="27"/>
      <c r="H66" s="27"/>
      <c r="I66" s="27"/>
      <c r="J66" s="27"/>
      <c r="K66" s="27"/>
      <c r="L66" s="27"/>
      <c r="M66" s="27"/>
      <c r="N66" s="27"/>
    </row>
    <row r="67" spans="1:14" x14ac:dyDescent="0.3">
      <c r="A67" s="50" t="s">
        <v>194</v>
      </c>
      <c r="B67" s="3"/>
      <c r="C67" s="3"/>
      <c r="D67" s="3"/>
      <c r="E67" s="3"/>
      <c r="F67" s="3"/>
      <c r="G67" s="3"/>
      <c r="H67" s="3"/>
      <c r="I67" s="3"/>
      <c r="J67" s="3"/>
      <c r="K67" s="3"/>
      <c r="L67" s="3"/>
      <c r="M67" s="3"/>
      <c r="N67" s="3"/>
    </row>
    <row r="68" spans="1:14" ht="15" thickBot="1" x14ac:dyDescent="0.35">
      <c r="A68" s="6" t="s">
        <v>195</v>
      </c>
      <c r="B68" s="7"/>
      <c r="C68" s="7"/>
      <c r="D68" s="7"/>
      <c r="E68" s="7"/>
      <c r="F68" s="7"/>
      <c r="G68" s="7"/>
      <c r="H68" s="7"/>
      <c r="I68" s="7"/>
      <c r="J68" s="7"/>
      <c r="K68" s="7"/>
      <c r="L68" s="7"/>
      <c r="M68" s="7"/>
      <c r="N68" s="7"/>
    </row>
    <row r="69" spans="1:14" ht="15" thickTop="1" x14ac:dyDescent="0.3">
      <c r="A69" s="62" t="s">
        <v>175</v>
      </c>
      <c r="B69" s="41"/>
      <c r="C69" s="41"/>
      <c r="D69" s="41"/>
      <c r="E69" s="41"/>
      <c r="F69" s="41"/>
      <c r="G69" s="41"/>
      <c r="H69" s="41"/>
      <c r="I69" s="41"/>
      <c r="J69" s="41"/>
      <c r="K69" s="41"/>
      <c r="L69" s="41"/>
      <c r="M69" s="41"/>
      <c r="N69" s="41"/>
    </row>
    <row r="70" spans="1:14" x14ac:dyDescent="0.3">
      <c r="A70" s="51" t="s">
        <v>196</v>
      </c>
      <c r="B70" s="48"/>
      <c r="C70" s="48"/>
      <c r="D70" s="48"/>
      <c r="E70" s="48"/>
      <c r="F70" s="48"/>
      <c r="G70" s="48"/>
      <c r="H70" s="48"/>
      <c r="I70" s="48"/>
      <c r="J70" s="48"/>
      <c r="K70" s="48"/>
      <c r="L70" s="48"/>
      <c r="M70" s="48"/>
      <c r="N70" s="48"/>
    </row>
    <row r="72" spans="1:14" x14ac:dyDescent="0.3">
      <c r="A72" s="50" t="s">
        <v>206</v>
      </c>
      <c r="B72" s="71">
        <v>112.69333115384613</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Sheet1</vt:lpstr>
      <vt:lpstr>Historicals</vt:lpstr>
      <vt:lpstr>Segmental forecast</vt:lpstr>
      <vt:lpstr>Three Statements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Dell</cp:lastModifiedBy>
  <dcterms:created xsi:type="dcterms:W3CDTF">2020-05-20T17:26:08Z</dcterms:created>
  <dcterms:modified xsi:type="dcterms:W3CDTF">2023-05-16T12:12:36Z</dcterms:modified>
</cp:coreProperties>
</file>